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28" tabRatio="604" activeTab="0"/>
  </bookViews>
  <sheets>
    <sheet name="Rebalans 2020" sheetId="1" r:id="rId1"/>
  </sheets>
  <definedNames>
    <definedName name="_xlnm.Print_Area" localSheetId="0">'Rebalans 2020'!$A$1:$L$83</definedName>
  </definedNames>
  <calcPr fullCalcOnLoad="1"/>
</workbook>
</file>

<file path=xl/sharedStrings.xml><?xml version="1.0" encoding="utf-8"?>
<sst xmlns="http://schemas.openxmlformats.org/spreadsheetml/2006/main" count="105" uniqueCount="79">
  <si>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</si>
  <si>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</si>
  <si>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</si>
  <si>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</si>
  <si>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</si>
  <si>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</si>
  <si>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</si>
  <si>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</si>
  <si>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</si>
  <si>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</si>
  <si>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</si>
  <si>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</si>
  <si>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</si>
  <si>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</si>
  <si>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>Naknade ostalim osobama izvan radnog odnosa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</si>
  <si>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</si>
  <si>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</si>
  <si>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</si>
  <si>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</si>
  <si>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</si>
  <si>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</si>
  <si>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Ostali financijski rashodi</t>
  </si>
  <si>
    <t>Tekuće donacije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</si>
  <si>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</si>
  <si>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</si>
  <si>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</si>
  <si>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</si>
  <si>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</si>
  <si>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</si>
  <si>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</si>
  <si>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</si>
  <si>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</si>
  <si>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</si>
  <si>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</si>
  <si>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</si>
  <si>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</si>
  <si>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</si>
  <si>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</si>
  <si>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</si>
  <si>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</si>
  <si>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</si>
  <si>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</si>
  <si>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PRIHODI</t>
  </si>
  <si>
    <t>OSNOVNA DJELATNOST</t>
  </si>
  <si>
    <t>GOSPODARSKA DJELATNOST</t>
  </si>
  <si>
    <t>UKUPNO</t>
  </si>
  <si>
    <t>RASHODI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</si>
  <si>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</si>
  <si>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</si>
  <si>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</si>
  <si>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</si>
  <si>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</si>
  <si>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KORIŠTENI PRENESENI VIŠAK PRIHODA (dio 5221)</t>
  </si>
  <si>
    <t>PRENESENI MANJAK PRIHODA ZA POKRIĆE (dio 5222)</t>
  </si>
  <si>
    <t>OSTATAK PRENESENOG VIŠKA PRIHODA ZA KORIŠTENJE (5221)</t>
  </si>
  <si>
    <t>PLANIRANI MANJAK PRIHODA</t>
  </si>
  <si>
    <t>UKUPNO PRENESENI REZULTAT POSLOVANJA(522)</t>
  </si>
  <si>
    <t>Kazne, penali i naknade štete</t>
  </si>
  <si>
    <t>(PRIHODI + VIŠAK) - (RASHODI + MANJAK)</t>
  </si>
  <si>
    <t>Izmjene i dopune  
povećanje/smanjenje</t>
  </si>
  <si>
    <t>Predsjednica GDCK Delnice</t>
  </si>
  <si>
    <t>Silvana Cindrić</t>
  </si>
  <si>
    <t>Novi plan za 2019.</t>
  </si>
  <si>
    <t>U Delnicama, 19. prosinca 2019. godine</t>
  </si>
  <si>
    <t>Ravnateljica GDCK Delnice</t>
  </si>
  <si>
    <t>Snježana Krizmanić</t>
  </si>
  <si>
    <t>Prihodi od kućanstva i građana</t>
  </si>
  <si>
    <t>Prihodi od naknade šteta i refundacija</t>
  </si>
  <si>
    <t xml:space="preserve">IZMJENE I DOPUNE FINANCIJSKOG PLANA GRADSKOG DRUŠTVA CRVENOG KRIŽA DELNICE ZA 2020. godinu   </t>
  </si>
  <si>
    <t>Plan za 2020.</t>
  </si>
  <si>
    <t>Prihodi od donacija iz proračuna EU projekte</t>
  </si>
  <si>
    <t>Prihodi od donacija  HCK, DCK PGŽ</t>
  </si>
  <si>
    <t>Prihodi od prodaje roba i pružanja usluga PP</t>
  </si>
  <si>
    <t>Prihodi od prodaje roba i pružanja usluga DDK</t>
  </si>
  <si>
    <t>Prihodi od donacija iz proračuna Ministarstvo</t>
  </si>
  <si>
    <t>Prihodi od povezanih neprofitnih organizacija</t>
  </si>
  <si>
    <t xml:space="preserve">Prihodi od donacija iz proračuna jedinica lokalne i područne (regionalne) samouprave </t>
  </si>
  <si>
    <t xml:space="preserve">Novi plan za 2020. </t>
  </si>
  <si>
    <t>138.884.,00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</si>
</sst>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i/>
      <sz val="24"/>
      <color indexed="8"/>
      <name val="Calibri"/>
      <family val="2"/>
    </font>
    <font>
      <sz val="24"/>
      <color indexed="30"/>
      <name val="Calibri"/>
      <family val="2"/>
    </font>
    <font>
      <sz val="24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sz val="24"/>
      <color theme="1"/>
      <name val="Calibri"/>
      <family val="2"/>
    </font>
    <font>
      <b/>
      <i/>
      <sz val="24"/>
      <color theme="1"/>
      <name val="Calibri"/>
      <family val="2"/>
    </font>
    <font>
      <sz val="24"/>
      <color rgb="FF0070C0"/>
      <name val="Calibri"/>
      <family val="2"/>
    </font>
    <font>
      <sz val="24"/>
      <color rgb="FFFF0000"/>
      <name val="Calibri"/>
      <family val="2"/>
    </font>
    <font>
      <b/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47" fillId="0" borderId="0" xfId="0" applyFont="1" applyAlignment="1">
      <alignment/>
    </xf>
    <xf numFmtId="0" fontId="20" fillId="33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24" fillId="34" borderId="27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4" fillId="34" borderId="29" xfId="0" applyFont="1" applyFill="1" applyBorder="1" applyAlignment="1">
      <alignment wrapText="1"/>
    </xf>
    <xf numFmtId="199" fontId="24" fillId="34" borderId="30" xfId="0" applyNumberFormat="1" applyFont="1" applyFill="1" applyBorder="1" applyAlignment="1">
      <alignment/>
    </xf>
    <xf numFmtId="199" fontId="24" fillId="34" borderId="31" xfId="0" applyNumberFormat="1" applyFont="1" applyFill="1" applyBorder="1" applyAlignment="1">
      <alignment/>
    </xf>
    <xf numFmtId="199" fontId="24" fillId="34" borderId="32" xfId="0" applyNumberFormat="1" applyFont="1" applyFill="1" applyBorder="1" applyAlignment="1">
      <alignment/>
    </xf>
    <xf numFmtId="199" fontId="24" fillId="34" borderId="33" xfId="0" applyNumberFormat="1" applyFont="1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34" xfId="0" applyFont="1" applyBorder="1" applyAlignment="1">
      <alignment wrapText="1"/>
    </xf>
    <xf numFmtId="199" fontId="24" fillId="0" borderId="27" xfId="0" applyNumberFormat="1" applyFont="1" applyFill="1" applyBorder="1" applyAlignment="1">
      <alignment/>
    </xf>
    <xf numFmtId="199" fontId="24" fillId="0" borderId="28" xfId="0" applyNumberFormat="1" applyFont="1" applyFill="1" applyBorder="1" applyAlignment="1">
      <alignment/>
    </xf>
    <xf numFmtId="199" fontId="24" fillId="0" borderId="29" xfId="0" applyNumberFormat="1" applyFont="1" applyFill="1" applyBorder="1" applyAlignment="1">
      <alignment/>
    </xf>
    <xf numFmtId="199" fontId="23" fillId="0" borderId="35" xfId="0" applyNumberFormat="1" applyFont="1" applyFill="1" applyBorder="1" applyAlignment="1">
      <alignment/>
    </xf>
    <xf numFmtId="199" fontId="23" fillId="0" borderId="36" xfId="0" applyNumberFormat="1" applyFont="1" applyFill="1" applyBorder="1" applyAlignment="1">
      <alignment/>
    </xf>
    <xf numFmtId="199" fontId="23" fillId="0" borderId="29" xfId="0" applyNumberFormat="1" applyFont="1" applyFill="1" applyBorder="1" applyAlignment="1">
      <alignment/>
    </xf>
    <xf numFmtId="199" fontId="23" fillId="0" borderId="37" xfId="0" applyNumberFormat="1" applyFont="1" applyFill="1" applyBorder="1" applyAlignment="1">
      <alignment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199" fontId="23" fillId="0" borderId="38" xfId="0" applyNumberFormat="1" applyFont="1" applyBorder="1" applyAlignment="1">
      <alignment/>
    </xf>
    <xf numFmtId="199" fontId="23" fillId="0" borderId="39" xfId="0" applyNumberFormat="1" applyFont="1" applyBorder="1" applyAlignment="1">
      <alignment/>
    </xf>
    <xf numFmtId="199" fontId="23" fillId="0" borderId="34" xfId="0" applyNumberFormat="1" applyFont="1" applyBorder="1" applyAlignment="1">
      <alignment/>
    </xf>
    <xf numFmtId="199" fontId="23" fillId="0" borderId="40" xfId="0" applyNumberFormat="1" applyFont="1" applyBorder="1" applyAlignment="1">
      <alignment/>
    </xf>
    <xf numFmtId="199" fontId="23" fillId="0" borderId="41" xfId="0" applyNumberFormat="1" applyFont="1" applyBorder="1" applyAlignment="1">
      <alignment/>
    </xf>
    <xf numFmtId="199" fontId="23" fillId="0" borderId="37" xfId="0" applyNumberFormat="1" applyFont="1" applyBorder="1" applyAlignment="1">
      <alignment/>
    </xf>
    <xf numFmtId="0" fontId="24" fillId="34" borderId="38" xfId="0" applyFont="1" applyFill="1" applyBorder="1" applyAlignment="1">
      <alignment horizontal="center"/>
    </xf>
    <xf numFmtId="0" fontId="24" fillId="34" borderId="39" xfId="0" applyFont="1" applyFill="1" applyBorder="1" applyAlignment="1">
      <alignment horizontal="center"/>
    </xf>
    <xf numFmtId="0" fontId="24" fillId="34" borderId="34" xfId="0" applyFont="1" applyFill="1" applyBorder="1" applyAlignment="1">
      <alignment wrapText="1"/>
    </xf>
    <xf numFmtId="199" fontId="24" fillId="34" borderId="38" xfId="0" applyNumberFormat="1" applyFont="1" applyFill="1" applyBorder="1" applyAlignment="1">
      <alignment/>
    </xf>
    <xf numFmtId="199" fontId="24" fillId="34" borderId="42" xfId="0" applyNumberFormat="1" applyFont="1" applyFill="1" applyBorder="1" applyAlignment="1">
      <alignment/>
    </xf>
    <xf numFmtId="199" fontId="24" fillId="34" borderId="43" xfId="0" applyNumberFormat="1" applyFont="1" applyFill="1" applyBorder="1" applyAlignment="1">
      <alignment/>
    </xf>
    <xf numFmtId="199" fontId="24" fillId="34" borderId="37" xfId="0" applyNumberFormat="1" applyFont="1" applyFill="1" applyBorder="1" applyAlignment="1">
      <alignment/>
    </xf>
    <xf numFmtId="199" fontId="50" fillId="0" borderId="40" xfId="0" applyNumberFormat="1" applyFont="1" applyBorder="1" applyAlignment="1">
      <alignment/>
    </xf>
    <xf numFmtId="199" fontId="50" fillId="0" borderId="41" xfId="0" applyNumberFormat="1" applyFont="1" applyBorder="1" applyAlignment="1">
      <alignment/>
    </xf>
    <xf numFmtId="199" fontId="50" fillId="0" borderId="34" xfId="0" applyNumberFormat="1" applyFont="1" applyBorder="1" applyAlignment="1">
      <alignment/>
    </xf>
    <xf numFmtId="199" fontId="50" fillId="0" borderId="37" xfId="0" applyNumberFormat="1" applyFont="1" applyBorder="1" applyAlignment="1">
      <alignment/>
    </xf>
    <xf numFmtId="199" fontId="23" fillId="0" borderId="38" xfId="0" applyNumberFormat="1" applyFont="1" applyBorder="1" applyAlignment="1">
      <alignment vertical="center"/>
    </xf>
    <xf numFmtId="199" fontId="23" fillId="0" borderId="39" xfId="0" applyNumberFormat="1" applyFont="1" applyBorder="1" applyAlignment="1">
      <alignment vertical="center"/>
    </xf>
    <xf numFmtId="199" fontId="23" fillId="0" borderId="34" xfId="0" applyNumberFormat="1" applyFont="1" applyBorder="1" applyAlignment="1">
      <alignment vertical="center"/>
    </xf>
    <xf numFmtId="199" fontId="23" fillId="0" borderId="40" xfId="0" applyNumberFormat="1" applyFont="1" applyBorder="1" applyAlignment="1">
      <alignment vertical="center"/>
    </xf>
    <xf numFmtId="199" fontId="23" fillId="0" borderId="41" xfId="0" applyNumberFormat="1" applyFont="1" applyBorder="1" applyAlignment="1">
      <alignment vertical="center"/>
    </xf>
    <xf numFmtId="199" fontId="23" fillId="0" borderId="37" xfId="0" applyNumberFormat="1" applyFont="1" applyBorder="1" applyAlignment="1">
      <alignment vertical="center"/>
    </xf>
    <xf numFmtId="199" fontId="51" fillId="0" borderId="38" xfId="0" applyNumberFormat="1" applyFont="1" applyBorder="1" applyAlignment="1">
      <alignment/>
    </xf>
    <xf numFmtId="199" fontId="51" fillId="0" borderId="39" xfId="0" applyNumberFormat="1" applyFont="1" applyBorder="1" applyAlignment="1">
      <alignment/>
    </xf>
    <xf numFmtId="199" fontId="51" fillId="0" borderId="34" xfId="0" applyNumberFormat="1" applyFont="1" applyBorder="1" applyAlignment="1">
      <alignment/>
    </xf>
    <xf numFmtId="199" fontId="23" fillId="0" borderId="42" xfId="0" applyNumberFormat="1" applyFont="1" applyBorder="1" applyAlignment="1">
      <alignment/>
    </xf>
    <xf numFmtId="199" fontId="23" fillId="0" borderId="43" xfId="0" applyNumberFormat="1" applyFont="1" applyBorder="1" applyAlignment="1">
      <alignment/>
    </xf>
    <xf numFmtId="199" fontId="23" fillId="0" borderId="44" xfId="0" applyNumberFormat="1" applyFont="1" applyBorder="1" applyAlignment="1">
      <alignment/>
    </xf>
    <xf numFmtId="199" fontId="50" fillId="0" borderId="43" xfId="0" applyNumberFormat="1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wrapText="1"/>
    </xf>
    <xf numFmtId="199" fontId="23" fillId="0" borderId="45" xfId="0" applyNumberFormat="1" applyFont="1" applyBorder="1" applyAlignment="1">
      <alignment/>
    </xf>
    <xf numFmtId="199" fontId="23" fillId="0" borderId="46" xfId="0" applyNumberFormat="1" applyFont="1" applyBorder="1" applyAlignment="1">
      <alignment/>
    </xf>
    <xf numFmtId="199" fontId="23" fillId="0" borderId="47" xfId="0" applyNumberFormat="1" applyFont="1" applyBorder="1" applyAlignment="1">
      <alignment/>
    </xf>
    <xf numFmtId="199" fontId="23" fillId="0" borderId="48" xfId="0" applyNumberFormat="1" applyFont="1" applyBorder="1" applyAlignment="1">
      <alignment/>
    </xf>
    <xf numFmtId="199" fontId="23" fillId="0" borderId="49" xfId="0" applyNumberFormat="1" applyFont="1" applyBorder="1" applyAlignment="1">
      <alignment/>
    </xf>
    <xf numFmtId="0" fontId="24" fillId="34" borderId="24" xfId="0" applyFont="1" applyFill="1" applyBorder="1" applyAlignment="1">
      <alignment horizontal="right" vertical="center"/>
    </xf>
    <xf numFmtId="0" fontId="24" fillId="34" borderId="25" xfId="0" applyFont="1" applyFill="1" applyBorder="1" applyAlignment="1">
      <alignment horizontal="right" vertical="center"/>
    </xf>
    <xf numFmtId="199" fontId="24" fillId="34" borderId="50" xfId="0" applyNumberFormat="1" applyFont="1" applyFill="1" applyBorder="1" applyAlignment="1">
      <alignment horizontal="right" vertical="center"/>
    </xf>
    <xf numFmtId="199" fontId="24" fillId="34" borderId="51" xfId="0" applyNumberFormat="1" applyFont="1" applyFill="1" applyBorder="1" applyAlignment="1">
      <alignment horizontal="right" vertical="center"/>
    </xf>
    <xf numFmtId="199" fontId="24" fillId="34" borderId="52" xfId="0" applyNumberFormat="1" applyFont="1" applyFill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25" xfId="0" applyFont="1" applyBorder="1" applyAlignment="1">
      <alignment horizontal="right" vertical="center"/>
    </xf>
    <xf numFmtId="199" fontId="24" fillId="0" borderId="53" xfId="0" applyNumberFormat="1" applyFont="1" applyBorder="1" applyAlignment="1">
      <alignment horizontal="right" vertical="center"/>
    </xf>
    <xf numFmtId="199" fontId="24" fillId="0" borderId="24" xfId="0" applyNumberFormat="1" applyFont="1" applyBorder="1" applyAlignment="1">
      <alignment horizontal="right" vertical="center"/>
    </xf>
    <xf numFmtId="199" fontId="24" fillId="0" borderId="52" xfId="0" applyNumberFormat="1" applyFont="1" applyBorder="1" applyAlignment="1">
      <alignment horizontal="right" vertical="center"/>
    </xf>
    <xf numFmtId="199" fontId="24" fillId="34" borderId="53" xfId="0" applyNumberFormat="1" applyFont="1" applyFill="1" applyBorder="1" applyAlignment="1">
      <alignment horizontal="right" vertical="center"/>
    </xf>
    <xf numFmtId="199" fontId="24" fillId="34" borderId="24" xfId="0" applyNumberFormat="1" applyFont="1" applyFill="1" applyBorder="1" applyAlignment="1">
      <alignment horizontal="right" vertical="center"/>
    </xf>
    <xf numFmtId="0" fontId="48" fillId="0" borderId="5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24" fillId="34" borderId="27" xfId="0" applyFont="1" applyFill="1" applyBorder="1" applyAlignment="1">
      <alignment/>
    </xf>
    <xf numFmtId="0" fontId="24" fillId="34" borderId="28" xfId="0" applyFont="1" applyFill="1" applyBorder="1" applyAlignment="1">
      <alignment/>
    </xf>
    <xf numFmtId="0" fontId="24" fillId="34" borderId="36" xfId="0" applyFont="1" applyFill="1" applyBorder="1" applyAlignment="1">
      <alignment wrapText="1"/>
    </xf>
    <xf numFmtId="199" fontId="24" fillId="34" borderId="27" xfId="0" applyNumberFormat="1" applyFont="1" applyFill="1" applyBorder="1" applyAlignment="1">
      <alignment/>
    </xf>
    <xf numFmtId="199" fontId="24" fillId="34" borderId="36" xfId="0" applyNumberFormat="1" applyFont="1" applyFill="1" applyBorder="1" applyAlignment="1">
      <alignment/>
    </xf>
    <xf numFmtId="199" fontId="24" fillId="34" borderId="55" xfId="0" applyNumberFormat="1" applyFont="1" applyFill="1" applyBorder="1" applyAlignment="1">
      <alignment/>
    </xf>
    <xf numFmtId="199" fontId="24" fillId="34" borderId="56" xfId="0" applyNumberFormat="1" applyFont="1" applyFill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41" xfId="0" applyFont="1" applyBorder="1" applyAlignment="1">
      <alignment wrapText="1"/>
    </xf>
    <xf numFmtId="199" fontId="23" fillId="0" borderId="44" xfId="0" applyNumberFormat="1" applyFont="1" applyBorder="1" applyAlignment="1">
      <alignment vertical="center"/>
    </xf>
    <xf numFmtId="199" fontId="23" fillId="0" borderId="57" xfId="0" applyNumberFormat="1" applyFont="1" applyBorder="1" applyAlignment="1">
      <alignment vertical="center"/>
    </xf>
    <xf numFmtId="0" fontId="24" fillId="34" borderId="38" xfId="0" applyFont="1" applyFill="1" applyBorder="1" applyAlignment="1">
      <alignment/>
    </xf>
    <xf numFmtId="0" fontId="24" fillId="34" borderId="39" xfId="0" applyFont="1" applyFill="1" applyBorder="1" applyAlignment="1">
      <alignment/>
    </xf>
    <xf numFmtId="0" fontId="24" fillId="34" borderId="41" xfId="0" applyFont="1" applyFill="1" applyBorder="1" applyAlignment="1">
      <alignment wrapText="1"/>
    </xf>
    <xf numFmtId="199" fontId="24" fillId="34" borderId="38" xfId="0" applyNumberFormat="1" applyFont="1" applyFill="1" applyBorder="1" applyAlignment="1">
      <alignment horizontal="right" vertical="center"/>
    </xf>
    <xf numFmtId="199" fontId="24" fillId="34" borderId="39" xfId="0" applyNumberFormat="1" applyFont="1" applyFill="1" applyBorder="1" applyAlignment="1">
      <alignment vertical="center"/>
    </xf>
    <xf numFmtId="199" fontId="24" fillId="34" borderId="44" xfId="0" applyNumberFormat="1" applyFont="1" applyFill="1" applyBorder="1" applyAlignment="1">
      <alignment vertical="center"/>
    </xf>
    <xf numFmtId="199" fontId="24" fillId="34" borderId="38" xfId="0" applyNumberFormat="1" applyFont="1" applyFill="1" applyBorder="1" applyAlignment="1">
      <alignment vertical="center"/>
    </xf>
    <xf numFmtId="199" fontId="24" fillId="34" borderId="43" xfId="0" applyNumberFormat="1" applyFont="1" applyFill="1" applyBorder="1" applyAlignment="1">
      <alignment vertical="center"/>
    </xf>
    <xf numFmtId="199" fontId="24" fillId="34" borderId="41" xfId="0" applyNumberFormat="1" applyFont="1" applyFill="1" applyBorder="1" applyAlignment="1">
      <alignment vertical="center"/>
    </xf>
    <xf numFmtId="199" fontId="24" fillId="34" borderId="57" xfId="0" applyNumberFormat="1" applyFont="1" applyFill="1" applyBorder="1" applyAlignment="1">
      <alignment vertical="center"/>
    </xf>
    <xf numFmtId="199" fontId="51" fillId="0" borderId="38" xfId="0" applyNumberFormat="1" applyFont="1" applyBorder="1" applyAlignment="1">
      <alignment vertical="center"/>
    </xf>
    <xf numFmtId="199" fontId="51" fillId="0" borderId="39" xfId="0" applyNumberFormat="1" applyFont="1" applyBorder="1" applyAlignment="1">
      <alignment vertical="center"/>
    </xf>
    <xf numFmtId="199" fontId="51" fillId="0" borderId="44" xfId="0" applyNumberFormat="1" applyFont="1" applyBorder="1" applyAlignment="1">
      <alignment vertical="center"/>
    </xf>
    <xf numFmtId="199" fontId="51" fillId="0" borderId="40" xfId="0" applyNumberFormat="1" applyFont="1" applyBorder="1" applyAlignment="1">
      <alignment vertical="center"/>
    </xf>
    <xf numFmtId="199" fontId="51" fillId="0" borderId="43" xfId="0" applyNumberFormat="1" applyFont="1" applyBorder="1" applyAlignment="1">
      <alignment vertical="center"/>
    </xf>
    <xf numFmtId="199" fontId="51" fillId="0" borderId="41" xfId="0" applyNumberFormat="1" applyFont="1" applyBorder="1" applyAlignment="1">
      <alignment vertical="center"/>
    </xf>
    <xf numFmtId="199" fontId="51" fillId="0" borderId="57" xfId="0" applyNumberFormat="1" applyFont="1" applyBorder="1" applyAlignment="1">
      <alignment vertical="center"/>
    </xf>
    <xf numFmtId="199" fontId="23" fillId="0" borderId="43" xfId="0" applyNumberFormat="1" applyFont="1" applyBorder="1" applyAlignment="1">
      <alignment vertical="center"/>
    </xf>
    <xf numFmtId="199" fontId="23" fillId="0" borderId="40" xfId="0" applyNumberFormat="1" applyFont="1" applyBorder="1" applyAlignment="1">
      <alignment horizontal="right" vertical="center"/>
    </xf>
    <xf numFmtId="199" fontId="24" fillId="34" borderId="40" xfId="0" applyNumberFormat="1" applyFont="1" applyFill="1" applyBorder="1" applyAlignment="1">
      <alignment vertical="center"/>
    </xf>
    <xf numFmtId="4" fontId="23" fillId="0" borderId="40" xfId="0" applyNumberFormat="1" applyFont="1" applyBorder="1" applyAlignment="1">
      <alignment horizontal="right" vertical="center"/>
    </xf>
    <xf numFmtId="199" fontId="23" fillId="0" borderId="58" xfId="0" applyNumberFormat="1" applyFont="1" applyBorder="1" applyAlignment="1">
      <alignment vertical="center"/>
    </xf>
    <xf numFmtId="199" fontId="51" fillId="0" borderId="34" xfId="0" applyNumberFormat="1" applyFont="1" applyBorder="1" applyAlignment="1">
      <alignment vertical="center"/>
    </xf>
    <xf numFmtId="199" fontId="51" fillId="0" borderId="37" xfId="0" applyNumberFormat="1" applyFont="1" applyBorder="1" applyAlignment="1">
      <alignment vertical="center"/>
    </xf>
    <xf numFmtId="199" fontId="52" fillId="34" borderId="38" xfId="0" applyNumberFormat="1" applyFont="1" applyFill="1" applyBorder="1" applyAlignment="1">
      <alignment vertical="center"/>
    </xf>
    <xf numFmtId="199" fontId="52" fillId="34" borderId="39" xfId="0" applyNumberFormat="1" applyFont="1" applyFill="1" applyBorder="1" applyAlignment="1">
      <alignment vertical="center"/>
    </xf>
    <xf numFmtId="199" fontId="52" fillId="34" borderId="41" xfId="0" applyNumberFormat="1" applyFont="1" applyFill="1" applyBorder="1" applyAlignment="1">
      <alignment vertical="center"/>
    </xf>
    <xf numFmtId="199" fontId="52" fillId="34" borderId="40" xfId="0" applyNumberFormat="1" applyFont="1" applyFill="1" applyBorder="1" applyAlignment="1">
      <alignment vertical="center"/>
    </xf>
    <xf numFmtId="199" fontId="52" fillId="34" borderId="34" xfId="0" applyNumberFormat="1" applyFont="1" applyFill="1" applyBorder="1" applyAlignment="1">
      <alignment vertical="center"/>
    </xf>
    <xf numFmtId="199" fontId="52" fillId="34" borderId="37" xfId="0" applyNumberFormat="1" applyFont="1" applyFill="1" applyBorder="1" applyAlignment="1">
      <alignment vertical="center"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9" xfId="0" applyFont="1" applyBorder="1" applyAlignment="1">
      <alignment wrapText="1"/>
    </xf>
    <xf numFmtId="199" fontId="51" fillId="0" borderId="45" xfId="0" applyNumberFormat="1" applyFont="1" applyBorder="1" applyAlignment="1">
      <alignment vertical="center"/>
    </xf>
    <xf numFmtId="199" fontId="51" fillId="0" borderId="46" xfId="0" applyNumberFormat="1" applyFont="1" applyBorder="1" applyAlignment="1">
      <alignment vertical="center"/>
    </xf>
    <xf numFmtId="199" fontId="51" fillId="0" borderId="49" xfId="0" applyNumberFormat="1" applyFont="1" applyBorder="1" applyAlignment="1">
      <alignment vertical="center"/>
    </xf>
    <xf numFmtId="199" fontId="51" fillId="0" borderId="48" xfId="0" applyNumberFormat="1" applyFont="1" applyBorder="1" applyAlignment="1">
      <alignment vertical="center"/>
    </xf>
    <xf numFmtId="199" fontId="51" fillId="0" borderId="47" xfId="0" applyNumberFormat="1" applyFont="1" applyBorder="1" applyAlignment="1">
      <alignment vertical="center"/>
    </xf>
    <xf numFmtId="0" fontId="24" fillId="33" borderId="51" xfId="0" applyFont="1" applyFill="1" applyBorder="1" applyAlignment="1">
      <alignment/>
    </xf>
    <xf numFmtId="0" fontId="24" fillId="33" borderId="59" xfId="0" applyFont="1" applyFill="1" applyBorder="1" applyAlignment="1">
      <alignment/>
    </xf>
    <xf numFmtId="0" fontId="24" fillId="33" borderId="59" xfId="0" applyFont="1" applyFill="1" applyBorder="1" applyAlignment="1">
      <alignment wrapText="1"/>
    </xf>
    <xf numFmtId="199" fontId="24" fillId="33" borderId="51" xfId="0" applyNumberFormat="1" applyFont="1" applyFill="1" applyBorder="1" applyAlignment="1">
      <alignment vertical="center"/>
    </xf>
    <xf numFmtId="199" fontId="24" fillId="33" borderId="59" xfId="0" applyNumberFormat="1" applyFont="1" applyFill="1" applyBorder="1" applyAlignment="1">
      <alignment vertical="center"/>
    </xf>
    <xf numFmtId="199" fontId="24" fillId="33" borderId="60" xfId="0" applyNumberFormat="1" applyFont="1" applyFill="1" applyBorder="1" applyAlignment="1">
      <alignment vertical="center"/>
    </xf>
    <xf numFmtId="199" fontId="24" fillId="33" borderId="37" xfId="0" applyNumberFormat="1" applyFont="1" applyFill="1" applyBorder="1" applyAlignment="1">
      <alignment vertical="center"/>
    </xf>
    <xf numFmtId="0" fontId="24" fillId="34" borderId="24" xfId="0" applyFont="1" applyFill="1" applyBorder="1" applyAlignment="1">
      <alignment horizontal="right"/>
    </xf>
    <xf numFmtId="0" fontId="24" fillId="34" borderId="25" xfId="0" applyFont="1" applyFill="1" applyBorder="1" applyAlignment="1">
      <alignment horizontal="right"/>
    </xf>
    <xf numFmtId="0" fontId="24" fillId="34" borderId="26" xfId="0" applyFont="1" applyFill="1" applyBorder="1" applyAlignment="1">
      <alignment horizontal="right"/>
    </xf>
    <xf numFmtId="199" fontId="24" fillId="34" borderId="53" xfId="0" applyNumberFormat="1" applyFont="1" applyFill="1" applyBorder="1" applyAlignment="1">
      <alignment vertical="center"/>
    </xf>
    <xf numFmtId="199" fontId="24" fillId="34" borderId="24" xfId="0" applyNumberFormat="1" applyFont="1" applyFill="1" applyBorder="1" applyAlignment="1">
      <alignment vertical="center"/>
    </xf>
    <xf numFmtId="0" fontId="52" fillId="0" borderId="24" xfId="0" applyFont="1" applyBorder="1" applyAlignment="1">
      <alignment horizontal="right"/>
    </xf>
    <xf numFmtId="0" fontId="52" fillId="0" borderId="25" xfId="0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199" fontId="24" fillId="0" borderId="53" xfId="0" applyNumberFormat="1" applyFont="1" applyBorder="1" applyAlignment="1">
      <alignment vertical="center"/>
    </xf>
    <xf numFmtId="199" fontId="24" fillId="0" borderId="24" xfId="0" applyNumberFormat="1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199" fontId="23" fillId="0" borderId="0" xfId="0" applyNumberFormat="1" applyFont="1" applyAlignment="1">
      <alignment/>
    </xf>
    <xf numFmtId="0" fontId="24" fillId="0" borderId="30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199" fontId="24" fillId="0" borderId="30" xfId="0" applyNumberFormat="1" applyFont="1" applyBorder="1" applyAlignment="1">
      <alignment/>
    </xf>
    <xf numFmtId="199" fontId="24" fillId="0" borderId="31" xfId="0" applyNumberFormat="1" applyFont="1" applyBorder="1" applyAlignment="1">
      <alignment/>
    </xf>
    <xf numFmtId="199" fontId="24" fillId="0" borderId="32" xfId="0" applyNumberFormat="1" applyFont="1" applyBorder="1" applyAlignment="1">
      <alignment/>
    </xf>
    <xf numFmtId="0" fontId="24" fillId="34" borderId="38" xfId="0" applyFont="1" applyFill="1" applyBorder="1" applyAlignment="1">
      <alignment horizontal="right" vertical="center"/>
    </xf>
    <xf numFmtId="0" fontId="24" fillId="34" borderId="39" xfId="0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right" vertical="center"/>
    </xf>
    <xf numFmtId="199" fontId="24" fillId="34" borderId="39" xfId="0" applyNumberFormat="1" applyFont="1" applyFill="1" applyBorder="1" applyAlignment="1">
      <alignment/>
    </xf>
    <xf numFmtId="199" fontId="24" fillId="34" borderId="34" xfId="0" applyNumberFormat="1" applyFont="1" applyFill="1" applyBorder="1" applyAlignment="1">
      <alignment/>
    </xf>
    <xf numFmtId="0" fontId="24" fillId="0" borderId="38" xfId="0" applyFont="1" applyBorder="1" applyAlignment="1">
      <alignment horizontal="right"/>
    </xf>
    <xf numFmtId="0" fontId="24" fillId="0" borderId="39" xfId="0" applyFont="1" applyBorder="1" applyAlignment="1">
      <alignment horizontal="right"/>
    </xf>
    <xf numFmtId="0" fontId="24" fillId="0" borderId="34" xfId="0" applyFont="1" applyBorder="1" applyAlignment="1">
      <alignment horizontal="right"/>
    </xf>
    <xf numFmtId="199" fontId="24" fillId="0" borderId="38" xfId="0" applyNumberFormat="1" applyFont="1" applyBorder="1" applyAlignment="1">
      <alignment/>
    </xf>
    <xf numFmtId="199" fontId="24" fillId="0" borderId="39" xfId="0" applyNumberFormat="1" applyFont="1" applyBorder="1" applyAlignment="1">
      <alignment/>
    </xf>
    <xf numFmtId="199" fontId="24" fillId="0" borderId="34" xfId="0" applyNumberFormat="1" applyFont="1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6" xfId="0" applyFont="1" applyBorder="1" applyAlignment="1">
      <alignment horizontal="right"/>
    </xf>
    <xf numFmtId="0" fontId="24" fillId="0" borderId="47" xfId="0" applyFont="1" applyBorder="1" applyAlignment="1">
      <alignment horizontal="right"/>
    </xf>
    <xf numFmtId="199" fontId="24" fillId="0" borderId="45" xfId="0" applyNumberFormat="1" applyFont="1" applyBorder="1" applyAlignment="1">
      <alignment/>
    </xf>
    <xf numFmtId="199" fontId="24" fillId="0" borderId="46" xfId="0" applyNumberFormat="1" applyFont="1" applyBorder="1" applyAlignment="1">
      <alignment/>
    </xf>
    <xf numFmtId="199" fontId="24" fillId="0" borderId="47" xfId="0" applyNumberFormat="1" applyFont="1" applyBorder="1" applyAlignment="1">
      <alignment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4" fontId="2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Knjiga3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view="pageLayout" zoomScale="30" zoomScaleNormal="99" zoomScalePageLayoutView="30" workbookViewId="0" topLeftCell="A22">
      <selection activeCell="O37" sqref="O37"/>
    </sheetView>
  </sheetViews>
  <sheetFormatPr defaultColWidth="9.140625" defaultRowHeight="12.75"/>
  <cols>
    <col min="1" max="1" width="5.57421875" style="1" customWidth="1"/>
    <col min="2" max="2" width="8.00390625" style="1" customWidth="1"/>
    <col min="3" max="3" width="183.7109375" style="1" customWidth="1"/>
    <col min="4" max="4" width="26.00390625" style="1" customWidth="1"/>
    <col min="5" max="5" width="26.8515625" style="1" customWidth="1"/>
    <col min="6" max="6" width="30.28125" style="1" customWidth="1"/>
    <col min="7" max="7" width="35.7109375" style="1" customWidth="1"/>
    <col min="8" max="8" width="26.140625" style="1" customWidth="1"/>
    <col min="9" max="9" width="32.57421875" style="1" customWidth="1"/>
    <col min="10" max="10" width="24.7109375" style="1" customWidth="1"/>
    <col min="11" max="11" width="30.57421875" style="1" customWidth="1"/>
    <col min="12" max="12" width="28.8515625" style="1" customWidth="1"/>
    <col min="13" max="16384" width="9.140625" style="1" customWidth="1"/>
  </cols>
  <sheetData>
    <row r="1" spans="1:12" ht="31.5" thickBot="1">
      <c r="A1" s="5"/>
      <c r="B1" s="6" t="s">
        <v>68</v>
      </c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31.5" hidden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1.75" customHeight="1" thickTop="1">
      <c r="A3" s="8" t="s">
        <v>41</v>
      </c>
      <c r="B3" s="9"/>
      <c r="C3" s="10" t="s">
        <v>6</v>
      </c>
      <c r="D3" s="11" t="s">
        <v>69</v>
      </c>
      <c r="E3" s="12"/>
      <c r="F3" s="13" t="s">
        <v>45</v>
      </c>
      <c r="G3" s="14" t="s">
        <v>59</v>
      </c>
      <c r="H3" s="15"/>
      <c r="I3" s="13" t="s">
        <v>45</v>
      </c>
      <c r="J3" s="16" t="s">
        <v>62</v>
      </c>
      <c r="K3" s="17"/>
      <c r="L3" s="13" t="s">
        <v>45</v>
      </c>
    </row>
    <row r="4" spans="1:12" ht="57" customHeight="1" thickBot="1">
      <c r="A4" s="18"/>
      <c r="B4" s="19"/>
      <c r="C4" s="20"/>
      <c r="D4" s="21" t="s">
        <v>43</v>
      </c>
      <c r="E4" s="22" t="s">
        <v>44</v>
      </c>
      <c r="F4" s="23"/>
      <c r="G4" s="24" t="s">
        <v>43</v>
      </c>
      <c r="H4" s="22" t="s">
        <v>44</v>
      </c>
      <c r="I4" s="23"/>
      <c r="J4" s="24" t="s">
        <v>43</v>
      </c>
      <c r="K4" s="25" t="s">
        <v>44</v>
      </c>
      <c r="L4" s="23"/>
    </row>
    <row r="5" spans="1:12" ht="28.5" customHeight="1" thickBot="1" thickTop="1">
      <c r="A5" s="26" t="s">
        <v>42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s="2" customFormat="1" ht="31.5" thickTop="1">
      <c r="A6" s="29">
        <v>31</v>
      </c>
      <c r="B6" s="30"/>
      <c r="C6" s="31" t="s">
        <v>27</v>
      </c>
      <c r="D6" s="32">
        <v>71800</v>
      </c>
      <c r="E6" s="33">
        <f>SUM(E8)</f>
        <v>0</v>
      </c>
      <c r="F6" s="34">
        <f>SUM(D6:E6)</f>
        <v>71800</v>
      </c>
      <c r="G6" s="32">
        <v>18835</v>
      </c>
      <c r="H6" s="33">
        <f>SUM(H8)</f>
        <v>0</v>
      </c>
      <c r="I6" s="34">
        <f>SUM(G6:H6)</f>
        <v>18835</v>
      </c>
      <c r="J6" s="32">
        <v>90635</v>
      </c>
      <c r="K6" s="34">
        <f>SUM(K8)</f>
        <v>0</v>
      </c>
      <c r="L6" s="35">
        <f>SUM(J6:K6)</f>
        <v>90635</v>
      </c>
    </row>
    <row r="7" spans="1:12" s="2" customFormat="1" ht="30.75">
      <c r="A7" s="36"/>
      <c r="B7" s="37">
        <v>311</v>
      </c>
      <c r="C7" s="38" t="s">
        <v>72</v>
      </c>
      <c r="D7" s="39">
        <v>10000</v>
      </c>
      <c r="E7" s="40">
        <v>0</v>
      </c>
      <c r="F7" s="41">
        <v>10000</v>
      </c>
      <c r="G7" s="42">
        <v>13750</v>
      </c>
      <c r="H7" s="43">
        <v>0</v>
      </c>
      <c r="I7" s="44">
        <v>13750</v>
      </c>
      <c r="J7" s="42">
        <v>23750</v>
      </c>
      <c r="K7" s="44">
        <v>0</v>
      </c>
      <c r="L7" s="45">
        <v>23750</v>
      </c>
    </row>
    <row r="8" spans="1:12" ht="30.75">
      <c r="A8" s="46"/>
      <c r="B8" s="47">
        <v>312</v>
      </c>
      <c r="C8" s="38" t="s">
        <v>73</v>
      </c>
      <c r="D8" s="48">
        <v>61800</v>
      </c>
      <c r="E8" s="49">
        <v>0</v>
      </c>
      <c r="F8" s="50">
        <f aca="true" t="shared" si="0" ref="F8:F36">SUM(D8:E8)</f>
        <v>61800</v>
      </c>
      <c r="G8" s="51">
        <v>5085</v>
      </c>
      <c r="H8" s="52">
        <v>0</v>
      </c>
      <c r="I8" s="50">
        <v>5085</v>
      </c>
      <c r="J8" s="51">
        <v>66885</v>
      </c>
      <c r="K8" s="50">
        <f>SUM(E8+H8)</f>
        <v>0</v>
      </c>
      <c r="L8" s="53">
        <f aca="true" t="shared" si="1" ref="L8:L35">SUM(J8:K8)</f>
        <v>66885</v>
      </c>
    </row>
    <row r="9" spans="1:12" s="2" customFormat="1" ht="30.75">
      <c r="A9" s="54">
        <v>32</v>
      </c>
      <c r="B9" s="55"/>
      <c r="C9" s="56" t="s">
        <v>7</v>
      </c>
      <c r="D9" s="57">
        <v>985</v>
      </c>
      <c r="E9" s="58">
        <f aca="true" t="shared" si="2" ref="E9:K9">SUM(E10)</f>
        <v>0</v>
      </c>
      <c r="F9" s="59">
        <v>985</v>
      </c>
      <c r="G9" s="57">
        <v>-385</v>
      </c>
      <c r="H9" s="58">
        <f t="shared" si="2"/>
        <v>0</v>
      </c>
      <c r="I9" s="59">
        <f aca="true" t="shared" si="3" ref="I9:I36">SUM(G9:H9)</f>
        <v>-385</v>
      </c>
      <c r="J9" s="57">
        <v>600</v>
      </c>
      <c r="K9" s="59">
        <f t="shared" si="2"/>
        <v>0</v>
      </c>
      <c r="L9" s="60">
        <f t="shared" si="1"/>
        <v>600</v>
      </c>
    </row>
    <row r="10" spans="1:12" ht="30.75">
      <c r="A10" s="46"/>
      <c r="B10" s="47">
        <v>321</v>
      </c>
      <c r="C10" s="38" t="s">
        <v>7</v>
      </c>
      <c r="D10" s="48"/>
      <c r="E10" s="49"/>
      <c r="F10" s="50">
        <f t="shared" si="0"/>
        <v>0</v>
      </c>
      <c r="G10" s="51"/>
      <c r="H10" s="52"/>
      <c r="I10" s="50">
        <f t="shared" si="3"/>
        <v>0</v>
      </c>
      <c r="J10" s="51">
        <f>SUM(D10,G10)</f>
        <v>0</v>
      </c>
      <c r="K10" s="50">
        <f>SUM(E10+H10)</f>
        <v>0</v>
      </c>
      <c r="L10" s="53">
        <f t="shared" si="1"/>
        <v>0</v>
      </c>
    </row>
    <row r="11" spans="1:12" s="2" customFormat="1" ht="30.75">
      <c r="A11" s="54">
        <v>33</v>
      </c>
      <c r="B11" s="55"/>
      <c r="C11" s="56" t="s">
        <v>8</v>
      </c>
      <c r="D11" s="57">
        <v>185000</v>
      </c>
      <c r="E11" s="58">
        <f aca="true" t="shared" si="4" ref="E11:K11">SUM(E12)</f>
        <v>0</v>
      </c>
      <c r="F11" s="59">
        <f t="shared" si="0"/>
        <v>185000</v>
      </c>
      <c r="G11" s="57">
        <v>-1500</v>
      </c>
      <c r="H11" s="58">
        <f t="shared" si="4"/>
        <v>0</v>
      </c>
      <c r="I11" s="59">
        <f t="shared" si="3"/>
        <v>-1500</v>
      </c>
      <c r="J11" s="57">
        <v>183500</v>
      </c>
      <c r="K11" s="59">
        <f t="shared" si="4"/>
        <v>0</v>
      </c>
      <c r="L11" s="60">
        <f t="shared" si="1"/>
        <v>183500</v>
      </c>
    </row>
    <row r="12" spans="1:12" ht="30.75">
      <c r="A12" s="46"/>
      <c r="B12" s="47">
        <v>331</v>
      </c>
      <c r="C12" s="38" t="s">
        <v>8</v>
      </c>
      <c r="D12" s="48"/>
      <c r="E12" s="49"/>
      <c r="F12" s="50">
        <f t="shared" si="0"/>
        <v>0</v>
      </c>
      <c r="G12" s="51"/>
      <c r="H12" s="52"/>
      <c r="I12" s="50">
        <f t="shared" si="3"/>
        <v>0</v>
      </c>
      <c r="J12" s="51">
        <f>SUM(D12,G12)</f>
        <v>0</v>
      </c>
      <c r="K12" s="50">
        <f>SUM(E12+H12)</f>
        <v>0</v>
      </c>
      <c r="L12" s="53">
        <f t="shared" si="1"/>
        <v>0</v>
      </c>
    </row>
    <row r="13" spans="1:12" s="2" customFormat="1" ht="30.75">
      <c r="A13" s="54">
        <v>34</v>
      </c>
      <c r="B13" s="55"/>
      <c r="C13" s="56" t="s">
        <v>28</v>
      </c>
      <c r="D13" s="57">
        <v>0</v>
      </c>
      <c r="E13" s="58">
        <v>0</v>
      </c>
      <c r="F13" s="59">
        <f t="shared" si="0"/>
        <v>0</v>
      </c>
      <c r="G13" s="57">
        <v>0</v>
      </c>
      <c r="H13" s="58">
        <f>SUM(H14:H15)</f>
        <v>0</v>
      </c>
      <c r="I13" s="59">
        <f t="shared" si="3"/>
        <v>0</v>
      </c>
      <c r="J13" s="57">
        <v>0</v>
      </c>
      <c r="K13" s="59">
        <v>0</v>
      </c>
      <c r="L13" s="60">
        <f t="shared" si="1"/>
        <v>0</v>
      </c>
    </row>
    <row r="14" spans="1:12" ht="30.75">
      <c r="A14" s="46"/>
      <c r="B14" s="47">
        <v>341</v>
      </c>
      <c r="C14" s="38" t="s">
        <v>29</v>
      </c>
      <c r="D14" s="48">
        <v>0</v>
      </c>
      <c r="E14" s="49">
        <v>0</v>
      </c>
      <c r="F14" s="50">
        <f t="shared" si="0"/>
        <v>0</v>
      </c>
      <c r="G14" s="51">
        <v>0</v>
      </c>
      <c r="H14" s="52">
        <v>0</v>
      </c>
      <c r="I14" s="50">
        <f t="shared" si="3"/>
        <v>0</v>
      </c>
      <c r="J14" s="51">
        <f>SUM(D14,G14)</f>
        <v>0</v>
      </c>
      <c r="K14" s="50">
        <f>SUM(E14+H14)</f>
        <v>0</v>
      </c>
      <c r="L14" s="53">
        <f t="shared" si="1"/>
        <v>0</v>
      </c>
    </row>
    <row r="15" spans="1:12" ht="30.75">
      <c r="A15" s="46"/>
      <c r="B15" s="47">
        <v>342</v>
      </c>
      <c r="C15" s="38" t="s">
        <v>30</v>
      </c>
      <c r="D15" s="48">
        <v>0</v>
      </c>
      <c r="E15" s="49">
        <v>0</v>
      </c>
      <c r="F15" s="50">
        <f t="shared" si="0"/>
        <v>0</v>
      </c>
      <c r="G15" s="51">
        <v>0</v>
      </c>
      <c r="H15" s="52">
        <v>0</v>
      </c>
      <c r="I15" s="50">
        <f t="shared" si="3"/>
        <v>0</v>
      </c>
      <c r="J15" s="51">
        <f>SUM(D15,G15)</f>
        <v>0</v>
      </c>
      <c r="K15" s="50">
        <f>SUM(E15+H15)</f>
        <v>0</v>
      </c>
      <c r="L15" s="53">
        <f t="shared" si="1"/>
        <v>0</v>
      </c>
    </row>
    <row r="16" spans="1:12" s="2" customFormat="1" ht="30.75">
      <c r="A16" s="54">
        <v>35</v>
      </c>
      <c r="B16" s="55"/>
      <c r="C16" s="56" t="s">
        <v>31</v>
      </c>
      <c r="D16" s="57">
        <v>76500</v>
      </c>
      <c r="E16" s="58">
        <f>SUM(E17:E24)</f>
        <v>0</v>
      </c>
      <c r="F16" s="59">
        <f t="shared" si="0"/>
        <v>76500</v>
      </c>
      <c r="G16" s="57">
        <v>256308.73</v>
      </c>
      <c r="H16" s="58">
        <f>SUM(H17:H24)</f>
        <v>0</v>
      </c>
      <c r="I16" s="59">
        <f t="shared" si="3"/>
        <v>256308.73</v>
      </c>
      <c r="J16" s="57">
        <v>270049.63</v>
      </c>
      <c r="K16" s="59">
        <f>SUM(K17:K24)</f>
        <v>0</v>
      </c>
      <c r="L16" s="60">
        <v>272049.63</v>
      </c>
    </row>
    <row r="17" spans="1:12" ht="30.75">
      <c r="A17" s="46"/>
      <c r="B17" s="47">
        <v>351</v>
      </c>
      <c r="C17" s="38" t="s">
        <v>74</v>
      </c>
      <c r="D17" s="48">
        <v>15000</v>
      </c>
      <c r="E17" s="49">
        <v>0</v>
      </c>
      <c r="F17" s="50">
        <f t="shared" si="0"/>
        <v>15000</v>
      </c>
      <c r="G17" s="51">
        <v>35000</v>
      </c>
      <c r="H17" s="52">
        <v>0</v>
      </c>
      <c r="I17" s="50">
        <f t="shared" si="3"/>
        <v>35000</v>
      </c>
      <c r="J17" s="51">
        <v>35000</v>
      </c>
      <c r="K17" s="50">
        <f>SUM(E17+H17)</f>
        <v>0</v>
      </c>
      <c r="L17" s="53">
        <f t="shared" si="1"/>
        <v>35000</v>
      </c>
    </row>
    <row r="18" spans="1:12" ht="30.75" hidden="1">
      <c r="A18" s="46"/>
      <c r="B18" s="47">
        <v>352</v>
      </c>
      <c r="C18" s="38" t="s">
        <v>32</v>
      </c>
      <c r="D18" s="48"/>
      <c r="E18" s="49"/>
      <c r="F18" s="50">
        <f t="shared" si="0"/>
        <v>0</v>
      </c>
      <c r="G18" s="61"/>
      <c r="H18" s="62"/>
      <c r="I18" s="63">
        <f t="shared" si="3"/>
        <v>0</v>
      </c>
      <c r="J18" s="61">
        <f>SUM(D18,G18)</f>
        <v>0</v>
      </c>
      <c r="K18" s="63">
        <f>SUM(E18+H18)</f>
        <v>0</v>
      </c>
      <c r="L18" s="64">
        <f t="shared" si="1"/>
        <v>0</v>
      </c>
    </row>
    <row r="19" spans="1:12" ht="30" customHeight="1">
      <c r="A19" s="46"/>
      <c r="B19" s="47">
        <v>351</v>
      </c>
      <c r="C19" s="38" t="s">
        <v>76</v>
      </c>
      <c r="D19" s="48">
        <v>5000</v>
      </c>
      <c r="E19" s="49">
        <v>0</v>
      </c>
      <c r="F19" s="50">
        <v>5000</v>
      </c>
      <c r="G19" s="61">
        <v>-3000</v>
      </c>
      <c r="H19" s="52">
        <v>0</v>
      </c>
      <c r="I19" s="63">
        <v>-3000</v>
      </c>
      <c r="J19" s="51">
        <v>2000</v>
      </c>
      <c r="K19" s="50">
        <v>0</v>
      </c>
      <c r="L19" s="53">
        <v>2000</v>
      </c>
    </row>
    <row r="20" spans="1:12" ht="30.75">
      <c r="A20" s="46"/>
      <c r="B20" s="47">
        <v>351</v>
      </c>
      <c r="C20" s="38" t="s">
        <v>71</v>
      </c>
      <c r="D20" s="48">
        <v>29500</v>
      </c>
      <c r="E20" s="49">
        <v>0</v>
      </c>
      <c r="F20" s="50">
        <v>29500</v>
      </c>
      <c r="G20" s="51">
        <v>55643.49</v>
      </c>
      <c r="H20" s="52">
        <v>0</v>
      </c>
      <c r="I20" s="50">
        <v>55643.49</v>
      </c>
      <c r="J20" s="51">
        <v>85143.49</v>
      </c>
      <c r="K20" s="50">
        <v>0</v>
      </c>
      <c r="L20" s="53">
        <v>85143.49</v>
      </c>
    </row>
    <row r="21" spans="1:12" ht="30.75">
      <c r="A21" s="46"/>
      <c r="B21" s="47">
        <v>351</v>
      </c>
      <c r="C21" s="38" t="s">
        <v>70</v>
      </c>
      <c r="D21" s="48">
        <v>0</v>
      </c>
      <c r="E21" s="49">
        <v>0</v>
      </c>
      <c r="F21" s="50">
        <v>0</v>
      </c>
      <c r="G21" s="51">
        <v>111056</v>
      </c>
      <c r="H21" s="52">
        <v>0</v>
      </c>
      <c r="I21" s="50">
        <v>111056</v>
      </c>
      <c r="J21" s="51">
        <v>111056</v>
      </c>
      <c r="K21" s="50">
        <v>0</v>
      </c>
      <c r="L21" s="53">
        <v>111056</v>
      </c>
    </row>
    <row r="22" spans="1:12" ht="29.25" customHeight="1">
      <c r="A22" s="46"/>
      <c r="B22" s="47">
        <v>353</v>
      </c>
      <c r="C22" s="38" t="s">
        <v>33</v>
      </c>
      <c r="D22" s="65">
        <v>2000</v>
      </c>
      <c r="E22" s="66">
        <v>0</v>
      </c>
      <c r="F22" s="67">
        <f t="shared" si="0"/>
        <v>2000</v>
      </c>
      <c r="G22" s="68">
        <v>31729.69</v>
      </c>
      <c r="H22" s="69">
        <v>0</v>
      </c>
      <c r="I22" s="67">
        <f t="shared" si="3"/>
        <v>31729.69</v>
      </c>
      <c r="J22" s="68">
        <v>33729.69</v>
      </c>
      <c r="K22" s="67">
        <f>SUM(E22+H22)</f>
        <v>0</v>
      </c>
      <c r="L22" s="70">
        <f t="shared" si="1"/>
        <v>33729.69</v>
      </c>
    </row>
    <row r="23" spans="1:12" ht="30.75" hidden="1">
      <c r="A23" s="46"/>
      <c r="B23" s="47">
        <v>354</v>
      </c>
      <c r="C23" s="38" t="s">
        <v>34</v>
      </c>
      <c r="D23" s="71"/>
      <c r="E23" s="72"/>
      <c r="F23" s="73">
        <f t="shared" si="0"/>
        <v>0</v>
      </c>
      <c r="G23" s="61"/>
      <c r="H23" s="62"/>
      <c r="I23" s="63">
        <f t="shared" si="3"/>
        <v>0</v>
      </c>
      <c r="J23" s="61">
        <f aca="true" t="shared" si="5" ref="J23:J30">SUM(D23,G23)</f>
        <v>0</v>
      </c>
      <c r="K23" s="63">
        <f aca="true" t="shared" si="6" ref="K23:K30">SUM(E23,J23)</f>
        <v>0</v>
      </c>
      <c r="L23" s="64">
        <f t="shared" si="1"/>
        <v>0</v>
      </c>
    </row>
    <row r="24" spans="1:12" ht="30.75" hidden="1">
      <c r="A24" s="46"/>
      <c r="B24" s="47">
        <v>355</v>
      </c>
      <c r="C24" s="38" t="s">
        <v>35</v>
      </c>
      <c r="D24" s="71"/>
      <c r="E24" s="72"/>
      <c r="F24" s="73">
        <f t="shared" si="0"/>
        <v>0</v>
      </c>
      <c r="G24" s="61"/>
      <c r="H24" s="62"/>
      <c r="I24" s="63">
        <f t="shared" si="3"/>
        <v>0</v>
      </c>
      <c r="J24" s="61">
        <f t="shared" si="5"/>
        <v>0</v>
      </c>
      <c r="K24" s="63">
        <f t="shared" si="6"/>
        <v>0</v>
      </c>
      <c r="L24" s="64">
        <f t="shared" si="1"/>
        <v>0</v>
      </c>
    </row>
    <row r="25" spans="1:12" ht="30.75">
      <c r="A25" s="46"/>
      <c r="B25" s="47">
        <v>354</v>
      </c>
      <c r="C25" s="38" t="s">
        <v>66</v>
      </c>
      <c r="D25" s="48">
        <v>25000</v>
      </c>
      <c r="E25" s="74">
        <v>0</v>
      </c>
      <c r="F25" s="75">
        <v>25000</v>
      </c>
      <c r="G25" s="61">
        <v>-19879.55</v>
      </c>
      <c r="H25" s="76">
        <v>0</v>
      </c>
      <c r="I25" s="77">
        <v>-19879.55</v>
      </c>
      <c r="J25" s="51">
        <v>5120.45</v>
      </c>
      <c r="K25" s="75">
        <v>0</v>
      </c>
      <c r="L25" s="53">
        <v>5120.45</v>
      </c>
    </row>
    <row r="26" spans="1:12" s="2" customFormat="1" ht="30.75">
      <c r="A26" s="54">
        <v>36</v>
      </c>
      <c r="B26" s="55"/>
      <c r="C26" s="56" t="s">
        <v>36</v>
      </c>
      <c r="D26" s="57">
        <v>0</v>
      </c>
      <c r="E26" s="58">
        <f aca="true" t="shared" si="7" ref="E26:K26">SUM(E27:E30)</f>
        <v>0</v>
      </c>
      <c r="F26" s="59">
        <f t="shared" si="0"/>
        <v>0</v>
      </c>
      <c r="G26" s="57">
        <v>430</v>
      </c>
      <c r="H26" s="58">
        <f t="shared" si="7"/>
        <v>0</v>
      </c>
      <c r="I26" s="59">
        <f t="shared" si="3"/>
        <v>430</v>
      </c>
      <c r="J26" s="57">
        <v>430</v>
      </c>
      <c r="K26" s="59">
        <f t="shared" si="7"/>
        <v>0</v>
      </c>
      <c r="L26" s="60">
        <v>430</v>
      </c>
    </row>
    <row r="27" spans="1:12" ht="30.75" hidden="1">
      <c r="A27" s="46"/>
      <c r="B27" s="47">
        <v>361</v>
      </c>
      <c r="C27" s="38" t="s">
        <v>37</v>
      </c>
      <c r="D27" s="48"/>
      <c r="E27" s="49"/>
      <c r="F27" s="50">
        <f t="shared" si="0"/>
        <v>0</v>
      </c>
      <c r="G27" s="51"/>
      <c r="H27" s="52"/>
      <c r="I27" s="50">
        <f t="shared" si="3"/>
        <v>0</v>
      </c>
      <c r="J27" s="51">
        <f t="shared" si="5"/>
        <v>0</v>
      </c>
      <c r="K27" s="50">
        <f t="shared" si="6"/>
        <v>0</v>
      </c>
      <c r="L27" s="53">
        <f t="shared" si="1"/>
        <v>0</v>
      </c>
    </row>
    <row r="28" spans="1:12" ht="30.75">
      <c r="A28" s="46"/>
      <c r="B28" s="47">
        <v>361</v>
      </c>
      <c r="C28" s="38" t="s">
        <v>67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0">
        <v>0</v>
      </c>
      <c r="J28" s="51">
        <v>0</v>
      </c>
      <c r="K28" s="50">
        <v>0</v>
      </c>
      <c r="L28" s="53">
        <v>0</v>
      </c>
    </row>
    <row r="29" spans="1:12" ht="30.75">
      <c r="A29" s="46"/>
      <c r="B29" s="47">
        <v>362</v>
      </c>
      <c r="C29" s="38" t="s">
        <v>38</v>
      </c>
      <c r="D29" s="48">
        <v>0</v>
      </c>
      <c r="E29" s="49">
        <v>0</v>
      </c>
      <c r="F29" s="50">
        <f t="shared" si="0"/>
        <v>0</v>
      </c>
      <c r="G29" s="51">
        <v>0</v>
      </c>
      <c r="H29" s="52">
        <v>0</v>
      </c>
      <c r="I29" s="50">
        <f t="shared" si="3"/>
        <v>0</v>
      </c>
      <c r="J29" s="51">
        <f>SUM(D29,G29)</f>
        <v>0</v>
      </c>
      <c r="K29" s="50">
        <f>SUM(E29+H29)</f>
        <v>0</v>
      </c>
      <c r="L29" s="53">
        <f t="shared" si="1"/>
        <v>0</v>
      </c>
    </row>
    <row r="30" spans="1:12" ht="30.75" hidden="1">
      <c r="A30" s="46"/>
      <c r="B30" s="47">
        <v>363</v>
      </c>
      <c r="C30" s="38" t="s">
        <v>39</v>
      </c>
      <c r="D30" s="48"/>
      <c r="E30" s="49"/>
      <c r="F30" s="50">
        <f t="shared" si="0"/>
        <v>0</v>
      </c>
      <c r="G30" s="61"/>
      <c r="H30" s="62"/>
      <c r="I30" s="63">
        <f t="shared" si="3"/>
        <v>0</v>
      </c>
      <c r="J30" s="61">
        <f t="shared" si="5"/>
        <v>0</v>
      </c>
      <c r="K30" s="50">
        <f t="shared" si="6"/>
        <v>0</v>
      </c>
      <c r="L30" s="64">
        <f t="shared" si="1"/>
        <v>0</v>
      </c>
    </row>
    <row r="31" spans="1:12" ht="30.75">
      <c r="A31" s="46"/>
      <c r="B31" s="47">
        <v>363</v>
      </c>
      <c r="C31" s="38" t="s">
        <v>39</v>
      </c>
      <c r="D31" s="48">
        <v>0</v>
      </c>
      <c r="E31" s="74">
        <v>0</v>
      </c>
      <c r="F31" s="75">
        <v>0</v>
      </c>
      <c r="G31" s="51">
        <v>430</v>
      </c>
      <c r="H31" s="76">
        <v>0</v>
      </c>
      <c r="I31" s="75">
        <v>430</v>
      </c>
      <c r="J31" s="51">
        <v>430</v>
      </c>
      <c r="K31" s="75">
        <v>0</v>
      </c>
      <c r="L31" s="53">
        <v>430</v>
      </c>
    </row>
    <row r="32" spans="1:12" s="2" customFormat="1" ht="30.75">
      <c r="A32" s="54">
        <v>37</v>
      </c>
      <c r="B32" s="55"/>
      <c r="C32" s="56" t="s">
        <v>40</v>
      </c>
      <c r="D32" s="57">
        <v>0</v>
      </c>
      <c r="E32" s="58">
        <f aca="true" t="shared" si="8" ref="E32:K32">SUM(E33)</f>
        <v>0</v>
      </c>
      <c r="F32" s="59">
        <f t="shared" si="0"/>
        <v>0</v>
      </c>
      <c r="G32" s="57">
        <f t="shared" si="8"/>
        <v>0</v>
      </c>
      <c r="H32" s="58">
        <f t="shared" si="8"/>
        <v>0</v>
      </c>
      <c r="I32" s="59">
        <f t="shared" si="3"/>
        <v>0</v>
      </c>
      <c r="J32" s="57">
        <f t="shared" si="8"/>
        <v>0</v>
      </c>
      <c r="K32" s="59">
        <f t="shared" si="8"/>
        <v>0</v>
      </c>
      <c r="L32" s="60">
        <f t="shared" si="1"/>
        <v>0</v>
      </c>
    </row>
    <row r="33" spans="1:12" ht="31.5" thickBot="1">
      <c r="A33" s="78"/>
      <c r="B33" s="79">
        <v>371</v>
      </c>
      <c r="C33" s="80" t="s">
        <v>75</v>
      </c>
      <c r="D33" s="81">
        <v>0</v>
      </c>
      <c r="E33" s="82">
        <v>0</v>
      </c>
      <c r="F33" s="83">
        <f t="shared" si="0"/>
        <v>0</v>
      </c>
      <c r="G33" s="84"/>
      <c r="H33" s="85"/>
      <c r="I33" s="83">
        <f t="shared" si="3"/>
        <v>0</v>
      </c>
      <c r="J33" s="84">
        <f>SUM(D33,G33)</f>
        <v>0</v>
      </c>
      <c r="K33" s="83">
        <f>SUM(E33+H33)</f>
        <v>0</v>
      </c>
      <c r="L33" s="53">
        <f t="shared" si="1"/>
        <v>0</v>
      </c>
    </row>
    <row r="34" spans="1:12" ht="26.25" customHeight="1" thickBot="1" thickTop="1">
      <c r="A34" s="86" t="s">
        <v>47</v>
      </c>
      <c r="B34" s="87"/>
      <c r="C34" s="87"/>
      <c r="D34" s="88">
        <f>SUM(D32,D26,D16,D13,D11,D9,D6)</f>
        <v>334285</v>
      </c>
      <c r="E34" s="88">
        <f>SUM(E32,E26,E16,E13,E11,E9,E6)</f>
        <v>0</v>
      </c>
      <c r="F34" s="88">
        <f t="shared" si="0"/>
        <v>334285</v>
      </c>
      <c r="G34" s="88">
        <v>275573.73</v>
      </c>
      <c r="H34" s="88">
        <f>SUM(H32,H26,H16,H13,H11,H9,H6)</f>
        <v>0</v>
      </c>
      <c r="I34" s="88">
        <f t="shared" si="3"/>
        <v>275573.73</v>
      </c>
      <c r="J34" s="88">
        <v>547214.63</v>
      </c>
      <c r="K34" s="89">
        <f>SUM(E34+H34)</f>
        <v>0</v>
      </c>
      <c r="L34" s="90">
        <v>547214.63</v>
      </c>
    </row>
    <row r="35" spans="1:12" ht="26.25" customHeight="1" thickBot="1" thickTop="1">
      <c r="A35" s="91" t="s">
        <v>52</v>
      </c>
      <c r="B35" s="92"/>
      <c r="C35" s="92"/>
      <c r="D35" s="93">
        <v>0</v>
      </c>
      <c r="E35" s="93">
        <v>0</v>
      </c>
      <c r="F35" s="93">
        <f t="shared" si="0"/>
        <v>0</v>
      </c>
      <c r="G35" s="93">
        <v>6121</v>
      </c>
      <c r="H35" s="93">
        <v>0</v>
      </c>
      <c r="I35" s="93">
        <f t="shared" si="3"/>
        <v>6121</v>
      </c>
      <c r="J35" s="93">
        <f>SUM(D35,G35)</f>
        <v>6121</v>
      </c>
      <c r="K35" s="94">
        <f>SUM(E35+H35)</f>
        <v>0</v>
      </c>
      <c r="L35" s="95">
        <f t="shared" si="1"/>
        <v>6121</v>
      </c>
    </row>
    <row r="36" spans="1:12" ht="26.25" customHeight="1" thickBot="1" thickTop="1">
      <c r="A36" s="86" t="s">
        <v>49</v>
      </c>
      <c r="B36" s="87"/>
      <c r="C36" s="87"/>
      <c r="D36" s="96">
        <f>SUM(D34:D35)</f>
        <v>334285</v>
      </c>
      <c r="E36" s="96">
        <f>SUM(E34:E35)</f>
        <v>0</v>
      </c>
      <c r="F36" s="96">
        <f t="shared" si="0"/>
        <v>334285</v>
      </c>
      <c r="G36" s="96">
        <f>SUM(G34:G35)</f>
        <v>281694.73</v>
      </c>
      <c r="H36" s="96">
        <f>SUM(H34:H35)</f>
        <v>0</v>
      </c>
      <c r="I36" s="96">
        <f t="shared" si="3"/>
        <v>281694.73</v>
      </c>
      <c r="J36" s="96">
        <v>547214.63</v>
      </c>
      <c r="K36" s="97">
        <f>SUM(E36+H36)</f>
        <v>0</v>
      </c>
      <c r="L36" s="96">
        <v>547214.63</v>
      </c>
    </row>
    <row r="37" spans="1:12" ht="54" customHeight="1" thickTop="1">
      <c r="A37" s="8" t="s">
        <v>41</v>
      </c>
      <c r="B37" s="9"/>
      <c r="C37" s="98" t="s">
        <v>6</v>
      </c>
      <c r="D37" s="16" t="s">
        <v>69</v>
      </c>
      <c r="E37" s="12"/>
      <c r="F37" s="13" t="s">
        <v>45</v>
      </c>
      <c r="G37" s="99" t="s">
        <v>59</v>
      </c>
      <c r="H37" s="12"/>
      <c r="I37" s="13" t="s">
        <v>45</v>
      </c>
      <c r="J37" s="16" t="s">
        <v>77</v>
      </c>
      <c r="K37" s="17"/>
      <c r="L37" s="13" t="s">
        <v>45</v>
      </c>
    </row>
    <row r="38" spans="1:12" ht="125.25" thickBot="1">
      <c r="A38" s="18"/>
      <c r="B38" s="19"/>
      <c r="C38" s="100"/>
      <c r="D38" s="24" t="s">
        <v>43</v>
      </c>
      <c r="E38" s="22" t="s">
        <v>44</v>
      </c>
      <c r="F38" s="23"/>
      <c r="G38" s="24" t="s">
        <v>43</v>
      </c>
      <c r="H38" s="22" t="s">
        <v>44</v>
      </c>
      <c r="I38" s="23"/>
      <c r="J38" s="24" t="s">
        <v>43</v>
      </c>
      <c r="K38" s="25" t="s">
        <v>44</v>
      </c>
      <c r="L38" s="23"/>
    </row>
    <row r="39" spans="1:12" ht="30" customHeight="1" thickBot="1" thickTop="1">
      <c r="A39" s="26" t="s">
        <v>46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01"/>
    </row>
    <row r="40" spans="1:12" s="2" customFormat="1" ht="31.5" thickTop="1">
      <c r="A40" s="102">
        <v>41</v>
      </c>
      <c r="B40" s="103"/>
      <c r="C40" s="104" t="s">
        <v>9</v>
      </c>
      <c r="D40" s="105">
        <v>155903</v>
      </c>
      <c r="E40" s="106">
        <f aca="true" t="shared" si="9" ref="E40:K40">SUM(E41:E43)</f>
        <v>0</v>
      </c>
      <c r="F40" s="106">
        <v>155903</v>
      </c>
      <c r="G40" s="32">
        <v>100828.43</v>
      </c>
      <c r="H40" s="107">
        <f t="shared" si="9"/>
        <v>0</v>
      </c>
      <c r="I40" s="34">
        <f>SUM(G40:H40)</f>
        <v>100828.43</v>
      </c>
      <c r="J40" s="32">
        <v>256731.43</v>
      </c>
      <c r="K40" s="107">
        <f t="shared" si="9"/>
        <v>0</v>
      </c>
      <c r="L40" s="108">
        <f>SUM(J40:K40)</f>
        <v>256731.43</v>
      </c>
    </row>
    <row r="41" spans="1:12" ht="30.75">
      <c r="A41" s="109"/>
      <c r="B41" s="110">
        <v>411</v>
      </c>
      <c r="C41" s="111" t="s">
        <v>1</v>
      </c>
      <c r="D41" s="65">
        <v>131075</v>
      </c>
      <c r="E41" s="66">
        <v>0</v>
      </c>
      <c r="F41" s="112">
        <v>131075</v>
      </c>
      <c r="G41" s="65">
        <v>25521.45</v>
      </c>
      <c r="H41" s="66">
        <v>0</v>
      </c>
      <c r="I41" s="67">
        <v>25521.45</v>
      </c>
      <c r="J41" s="68">
        <v>156596.45</v>
      </c>
      <c r="K41" s="69">
        <f>SUM(E41,H41)</f>
        <v>0</v>
      </c>
      <c r="L41" s="113">
        <f aca="true" t="shared" si="10" ref="L41:L72">SUM(J41:K41)</f>
        <v>156596.45</v>
      </c>
    </row>
    <row r="42" spans="1:12" ht="30.75">
      <c r="A42" s="109"/>
      <c r="B42" s="110">
        <v>412</v>
      </c>
      <c r="C42" s="111" t="s">
        <v>10</v>
      </c>
      <c r="D42" s="65">
        <v>2500</v>
      </c>
      <c r="E42" s="66">
        <v>0</v>
      </c>
      <c r="F42" s="112">
        <v>2500</v>
      </c>
      <c r="G42" s="65">
        <v>0</v>
      </c>
      <c r="H42" s="66">
        <v>0</v>
      </c>
      <c r="I42" s="67">
        <v>0</v>
      </c>
      <c r="J42" s="68">
        <v>2500</v>
      </c>
      <c r="K42" s="69">
        <f>SUM(E42,H42)</f>
        <v>0</v>
      </c>
      <c r="L42" s="113">
        <f t="shared" si="10"/>
        <v>2500</v>
      </c>
    </row>
    <row r="43" spans="1:12" ht="30.75">
      <c r="A43" s="109"/>
      <c r="B43" s="110">
        <v>413</v>
      </c>
      <c r="C43" s="111" t="s">
        <v>2</v>
      </c>
      <c r="D43" s="65">
        <v>22328</v>
      </c>
      <c r="E43" s="66">
        <v>0</v>
      </c>
      <c r="F43" s="112">
        <v>22328</v>
      </c>
      <c r="G43" s="65">
        <v>75306.98</v>
      </c>
      <c r="H43" s="66">
        <v>0</v>
      </c>
      <c r="I43" s="67">
        <v>75306.98</v>
      </c>
      <c r="J43" s="68">
        <v>97634.98</v>
      </c>
      <c r="K43" s="69">
        <f>SUM(E43,H43)</f>
        <v>0</v>
      </c>
      <c r="L43" s="113">
        <f t="shared" si="10"/>
        <v>97634.98</v>
      </c>
    </row>
    <row r="44" spans="1:12" s="2" customFormat="1" ht="30.75">
      <c r="A44" s="114">
        <v>42</v>
      </c>
      <c r="B44" s="115"/>
      <c r="C44" s="116" t="s">
        <v>3</v>
      </c>
      <c r="D44" s="117" t="s">
        <v>78</v>
      </c>
      <c r="E44" s="118">
        <f aca="true" t="shared" si="11" ref="E44:K44">SUM(E45:E51)</f>
        <v>0</v>
      </c>
      <c r="F44" s="119">
        <v>138884</v>
      </c>
      <c r="G44" s="120">
        <v>-39364.08</v>
      </c>
      <c r="H44" s="118">
        <f t="shared" si="11"/>
        <v>0</v>
      </c>
      <c r="I44" s="121">
        <f aca="true" t="shared" si="12" ref="I44:I72">SUM(G44:H44)</f>
        <v>-39364.08</v>
      </c>
      <c r="J44" s="120">
        <v>178248.08</v>
      </c>
      <c r="K44" s="122">
        <f t="shared" si="11"/>
        <v>0</v>
      </c>
      <c r="L44" s="123">
        <f t="shared" si="10"/>
        <v>178248.08</v>
      </c>
    </row>
    <row r="45" spans="1:12" ht="30.75" hidden="1">
      <c r="A45" s="109"/>
      <c r="B45" s="110">
        <v>421</v>
      </c>
      <c r="C45" s="111" t="s">
        <v>11</v>
      </c>
      <c r="D45" s="124"/>
      <c r="E45" s="125"/>
      <c r="F45" s="126">
        <f aca="true" t="shared" si="13" ref="F45:F72">SUM(D45:E45)</f>
        <v>0</v>
      </c>
      <c r="G45" s="127"/>
      <c r="H45" s="125"/>
      <c r="I45" s="128">
        <f t="shared" si="12"/>
        <v>0</v>
      </c>
      <c r="J45" s="127"/>
      <c r="K45" s="129">
        <f>SUM(D45:E45)</f>
        <v>0</v>
      </c>
      <c r="L45" s="130">
        <f t="shared" si="10"/>
        <v>0</v>
      </c>
    </row>
    <row r="46" spans="1:12" ht="62.25">
      <c r="A46" s="109"/>
      <c r="B46" s="110">
        <v>422</v>
      </c>
      <c r="C46" s="111" t="s">
        <v>12</v>
      </c>
      <c r="D46" s="65">
        <v>7000</v>
      </c>
      <c r="E46" s="66">
        <v>0</v>
      </c>
      <c r="F46" s="112">
        <f t="shared" si="13"/>
        <v>7000</v>
      </c>
      <c r="G46" s="68">
        <v>-2776</v>
      </c>
      <c r="H46" s="66">
        <v>0</v>
      </c>
      <c r="I46" s="131">
        <f t="shared" si="12"/>
        <v>-2776</v>
      </c>
      <c r="J46" s="68">
        <v>4224</v>
      </c>
      <c r="K46" s="69">
        <f aca="true" t="shared" si="14" ref="J46:K50">SUM(E46,H46)</f>
        <v>0</v>
      </c>
      <c r="L46" s="113">
        <f t="shared" si="10"/>
        <v>4224</v>
      </c>
    </row>
    <row r="47" spans="1:12" ht="30.75" hidden="1">
      <c r="A47" s="109"/>
      <c r="B47" s="110">
        <v>423</v>
      </c>
      <c r="C47" s="111" t="s">
        <v>13</v>
      </c>
      <c r="D47" s="124"/>
      <c r="E47" s="125"/>
      <c r="F47" s="126">
        <f t="shared" si="13"/>
        <v>0</v>
      </c>
      <c r="G47" s="127"/>
      <c r="H47" s="125"/>
      <c r="I47" s="128">
        <f t="shared" si="12"/>
        <v>0</v>
      </c>
      <c r="J47" s="127">
        <f t="shared" si="14"/>
        <v>0</v>
      </c>
      <c r="K47" s="129">
        <f t="shared" si="14"/>
        <v>0</v>
      </c>
      <c r="L47" s="130">
        <f t="shared" si="10"/>
        <v>0</v>
      </c>
    </row>
    <row r="48" spans="1:12" ht="30.75">
      <c r="A48" s="109"/>
      <c r="B48" s="110">
        <v>424</v>
      </c>
      <c r="C48" s="111" t="s">
        <v>14</v>
      </c>
      <c r="D48" s="65">
        <v>2000</v>
      </c>
      <c r="E48" s="66">
        <v>0</v>
      </c>
      <c r="F48" s="112">
        <f t="shared" si="13"/>
        <v>2000</v>
      </c>
      <c r="G48" s="68">
        <v>18499.08</v>
      </c>
      <c r="H48" s="66">
        <v>0</v>
      </c>
      <c r="I48" s="131">
        <f t="shared" si="12"/>
        <v>18499.08</v>
      </c>
      <c r="J48" s="68">
        <v>20499.08</v>
      </c>
      <c r="K48" s="69">
        <f t="shared" si="14"/>
        <v>0</v>
      </c>
      <c r="L48" s="113">
        <f t="shared" si="10"/>
        <v>20499.08</v>
      </c>
    </row>
    <row r="49" spans="1:12" ht="30.75">
      <c r="A49" s="109"/>
      <c r="B49" s="110">
        <v>425</v>
      </c>
      <c r="C49" s="111" t="s">
        <v>5</v>
      </c>
      <c r="D49" s="65">
        <v>34884</v>
      </c>
      <c r="E49" s="66">
        <v>0</v>
      </c>
      <c r="F49" s="112">
        <f t="shared" si="13"/>
        <v>34884</v>
      </c>
      <c r="G49" s="132">
        <v>-28896</v>
      </c>
      <c r="H49" s="66">
        <v>0</v>
      </c>
      <c r="I49" s="131">
        <v>-28896</v>
      </c>
      <c r="J49" s="68">
        <v>63780</v>
      </c>
      <c r="K49" s="69">
        <f t="shared" si="14"/>
        <v>0</v>
      </c>
      <c r="L49" s="113">
        <f t="shared" si="10"/>
        <v>63780</v>
      </c>
    </row>
    <row r="50" spans="1:12" ht="30.75">
      <c r="A50" s="109"/>
      <c r="B50" s="110">
        <v>426</v>
      </c>
      <c r="C50" s="111" t="s">
        <v>4</v>
      </c>
      <c r="D50" s="65">
        <v>30000</v>
      </c>
      <c r="E50" s="66">
        <v>0</v>
      </c>
      <c r="F50" s="112">
        <f t="shared" si="13"/>
        <v>30000</v>
      </c>
      <c r="G50" s="68">
        <v>-3232</v>
      </c>
      <c r="H50" s="66">
        <v>0</v>
      </c>
      <c r="I50" s="131">
        <f t="shared" si="12"/>
        <v>-3232</v>
      </c>
      <c r="J50" s="68">
        <v>33232</v>
      </c>
      <c r="K50" s="69">
        <f t="shared" si="14"/>
        <v>0</v>
      </c>
      <c r="L50" s="113">
        <f t="shared" si="10"/>
        <v>33232</v>
      </c>
    </row>
    <row r="51" spans="1:12" ht="30.75" hidden="1">
      <c r="A51" s="109"/>
      <c r="B51" s="110">
        <v>429</v>
      </c>
      <c r="C51" s="111" t="s">
        <v>15</v>
      </c>
      <c r="D51" s="124"/>
      <c r="E51" s="125"/>
      <c r="F51" s="126">
        <f t="shared" si="13"/>
        <v>0</v>
      </c>
      <c r="G51" s="127"/>
      <c r="H51" s="125"/>
      <c r="I51" s="128">
        <f t="shared" si="12"/>
        <v>0</v>
      </c>
      <c r="J51" s="127"/>
      <c r="K51" s="129">
        <f>SUM(D51:E51)</f>
        <v>0</v>
      </c>
      <c r="L51" s="130">
        <f t="shared" si="10"/>
        <v>0</v>
      </c>
    </row>
    <row r="52" spans="1:12" ht="30.75">
      <c r="A52" s="109"/>
      <c r="B52" s="110">
        <v>429</v>
      </c>
      <c r="C52" s="111" t="s">
        <v>25</v>
      </c>
      <c r="D52" s="65">
        <v>65000</v>
      </c>
      <c r="E52" s="66">
        <v>0</v>
      </c>
      <c r="F52" s="112">
        <v>65000</v>
      </c>
      <c r="G52" s="68">
        <v>8487</v>
      </c>
      <c r="H52" s="66">
        <v>0</v>
      </c>
      <c r="I52" s="131">
        <v>8487</v>
      </c>
      <c r="J52" s="68">
        <v>56513</v>
      </c>
      <c r="K52" s="69">
        <v>0</v>
      </c>
      <c r="L52" s="113">
        <v>56513</v>
      </c>
    </row>
    <row r="53" spans="1:12" s="2" customFormat="1" ht="30.75">
      <c r="A53" s="114">
        <v>43</v>
      </c>
      <c r="B53" s="115"/>
      <c r="C53" s="116" t="s">
        <v>16</v>
      </c>
      <c r="D53" s="120">
        <v>1000</v>
      </c>
      <c r="E53" s="118">
        <f aca="true" t="shared" si="15" ref="E53:K53">SUM(E54)</f>
        <v>0</v>
      </c>
      <c r="F53" s="122">
        <f t="shared" si="13"/>
        <v>1000</v>
      </c>
      <c r="G53" s="120">
        <v>347</v>
      </c>
      <c r="H53" s="118">
        <f t="shared" si="15"/>
        <v>0</v>
      </c>
      <c r="I53" s="121">
        <f t="shared" si="12"/>
        <v>347</v>
      </c>
      <c r="J53" s="133">
        <v>653</v>
      </c>
      <c r="K53" s="122">
        <f t="shared" si="15"/>
        <v>0</v>
      </c>
      <c r="L53" s="123">
        <f t="shared" si="10"/>
        <v>653</v>
      </c>
    </row>
    <row r="54" spans="1:12" ht="30.75">
      <c r="A54" s="109"/>
      <c r="B54" s="110">
        <v>431</v>
      </c>
      <c r="C54" s="111" t="s">
        <v>17</v>
      </c>
      <c r="D54" s="65">
        <v>1000</v>
      </c>
      <c r="E54" s="66">
        <v>0</v>
      </c>
      <c r="F54" s="69">
        <f t="shared" si="13"/>
        <v>1000</v>
      </c>
      <c r="G54" s="65">
        <v>347</v>
      </c>
      <c r="H54" s="66">
        <v>0</v>
      </c>
      <c r="I54" s="131">
        <f t="shared" si="12"/>
        <v>347</v>
      </c>
      <c r="J54" s="68">
        <v>653</v>
      </c>
      <c r="K54" s="69">
        <f>SUM(E54,H54)</f>
        <v>0</v>
      </c>
      <c r="L54" s="113">
        <f t="shared" si="10"/>
        <v>653</v>
      </c>
    </row>
    <row r="55" spans="1:12" s="2" customFormat="1" ht="30.75">
      <c r="A55" s="114">
        <v>44</v>
      </c>
      <c r="B55" s="115"/>
      <c r="C55" s="116" t="s">
        <v>18</v>
      </c>
      <c r="D55" s="120">
        <v>2500</v>
      </c>
      <c r="E55" s="118">
        <f aca="true" t="shared" si="16" ref="E55:K55">SUM(E56:E58)</f>
        <v>0</v>
      </c>
      <c r="F55" s="122">
        <f t="shared" si="13"/>
        <v>2500</v>
      </c>
      <c r="G55" s="120">
        <v>-2162</v>
      </c>
      <c r="H55" s="118">
        <f t="shared" si="16"/>
        <v>0</v>
      </c>
      <c r="I55" s="121">
        <f t="shared" si="12"/>
        <v>-2162</v>
      </c>
      <c r="J55" s="133">
        <v>4662</v>
      </c>
      <c r="K55" s="122">
        <f t="shared" si="16"/>
        <v>0</v>
      </c>
      <c r="L55" s="123">
        <f>SUM(J55:K55)</f>
        <v>4662</v>
      </c>
    </row>
    <row r="56" spans="1:12" ht="30.75" hidden="1">
      <c r="A56" s="109"/>
      <c r="B56" s="110">
        <v>441</v>
      </c>
      <c r="C56" s="111" t="s">
        <v>19</v>
      </c>
      <c r="D56" s="124"/>
      <c r="E56" s="125"/>
      <c r="F56" s="129">
        <f t="shared" si="13"/>
        <v>0</v>
      </c>
      <c r="G56" s="124"/>
      <c r="H56" s="125"/>
      <c r="I56" s="128">
        <f t="shared" si="12"/>
        <v>0</v>
      </c>
      <c r="J56" s="127"/>
      <c r="K56" s="129">
        <f>SUM(D56:E56)</f>
        <v>0</v>
      </c>
      <c r="L56" s="130">
        <f t="shared" si="10"/>
        <v>0</v>
      </c>
    </row>
    <row r="57" spans="1:12" ht="30.75" hidden="1">
      <c r="A57" s="109"/>
      <c r="B57" s="110">
        <v>442</v>
      </c>
      <c r="C57" s="111" t="s">
        <v>20</v>
      </c>
      <c r="D57" s="124"/>
      <c r="E57" s="125"/>
      <c r="F57" s="129">
        <f t="shared" si="13"/>
        <v>0</v>
      </c>
      <c r="G57" s="124"/>
      <c r="H57" s="125"/>
      <c r="I57" s="128">
        <f t="shared" si="12"/>
        <v>0</v>
      </c>
      <c r="J57" s="127"/>
      <c r="K57" s="129">
        <f>SUM(D57:E57)</f>
        <v>0</v>
      </c>
      <c r="L57" s="130">
        <f t="shared" si="10"/>
        <v>0</v>
      </c>
    </row>
    <row r="58" spans="1:12" ht="30.75">
      <c r="A58" s="109"/>
      <c r="B58" s="110">
        <v>443</v>
      </c>
      <c r="C58" s="111" t="s">
        <v>21</v>
      </c>
      <c r="D58" s="65">
        <v>2500</v>
      </c>
      <c r="E58" s="66">
        <v>0</v>
      </c>
      <c r="F58" s="69">
        <v>2500</v>
      </c>
      <c r="G58" s="65">
        <v>-2162</v>
      </c>
      <c r="H58" s="66">
        <v>0</v>
      </c>
      <c r="I58" s="131">
        <f t="shared" si="12"/>
        <v>-2162</v>
      </c>
      <c r="J58" s="134">
        <v>4662</v>
      </c>
      <c r="K58" s="69">
        <f>SUM(E58,H58)</f>
        <v>0</v>
      </c>
      <c r="L58" s="113">
        <v>4662</v>
      </c>
    </row>
    <row r="59" spans="1:12" s="2" customFormat="1" ht="30.75">
      <c r="A59" s="114">
        <v>45</v>
      </c>
      <c r="B59" s="115"/>
      <c r="C59" s="116" t="s">
        <v>0</v>
      </c>
      <c r="D59" s="120">
        <v>24000</v>
      </c>
      <c r="E59" s="118">
        <f>SUM(E60:E61)</f>
        <v>0</v>
      </c>
      <c r="F59" s="122">
        <f t="shared" si="13"/>
        <v>24000</v>
      </c>
      <c r="G59" s="120">
        <v>17773</v>
      </c>
      <c r="H59" s="118">
        <f>SUM(H60:H61)</f>
        <v>0</v>
      </c>
      <c r="I59" s="121">
        <f t="shared" si="12"/>
        <v>17773</v>
      </c>
      <c r="J59" s="133">
        <v>41773</v>
      </c>
      <c r="K59" s="122">
        <f>SUM(K60:K61)</f>
        <v>0</v>
      </c>
      <c r="L59" s="123">
        <f t="shared" si="10"/>
        <v>41773</v>
      </c>
    </row>
    <row r="60" spans="1:12" ht="31.5" thickBot="1">
      <c r="A60" s="109"/>
      <c r="B60" s="110">
        <v>451</v>
      </c>
      <c r="C60" s="111" t="s">
        <v>22</v>
      </c>
      <c r="D60" s="65">
        <v>24000</v>
      </c>
      <c r="E60" s="66">
        <v>0</v>
      </c>
      <c r="F60" s="69">
        <f t="shared" si="13"/>
        <v>24000</v>
      </c>
      <c r="G60" s="68">
        <v>17773</v>
      </c>
      <c r="H60" s="69">
        <v>0</v>
      </c>
      <c r="I60" s="67">
        <v>17447</v>
      </c>
      <c r="J60" s="68">
        <f>SUM(D60,G60)</f>
        <v>41773</v>
      </c>
      <c r="K60" s="69">
        <f>SUM(E60,H60)</f>
        <v>0</v>
      </c>
      <c r="L60" s="135">
        <f t="shared" si="10"/>
        <v>41773</v>
      </c>
    </row>
    <row r="61" spans="1:12" ht="31.5" hidden="1" thickTop="1">
      <c r="A61" s="109"/>
      <c r="B61" s="110">
        <v>452</v>
      </c>
      <c r="C61" s="111" t="s">
        <v>23</v>
      </c>
      <c r="D61" s="124"/>
      <c r="E61" s="125"/>
      <c r="F61" s="129">
        <f t="shared" si="13"/>
        <v>0</v>
      </c>
      <c r="G61" s="127"/>
      <c r="H61" s="129"/>
      <c r="I61" s="136">
        <f t="shared" si="12"/>
        <v>0</v>
      </c>
      <c r="J61" s="127"/>
      <c r="K61" s="136">
        <f aca="true" t="shared" si="17" ref="K61:K66">SUM(D61:E61)</f>
        <v>0</v>
      </c>
      <c r="L61" s="137">
        <f t="shared" si="10"/>
        <v>0</v>
      </c>
    </row>
    <row r="62" spans="1:12" s="2" customFormat="1" ht="31.5" hidden="1" thickTop="1">
      <c r="A62" s="114">
        <v>46</v>
      </c>
      <c r="B62" s="115"/>
      <c r="C62" s="116" t="s">
        <v>24</v>
      </c>
      <c r="D62" s="138">
        <f>SUM(D63:D64)</f>
        <v>0</v>
      </c>
      <c r="E62" s="139">
        <f>SUM(E63:E64)</f>
        <v>0</v>
      </c>
      <c r="F62" s="140">
        <f t="shared" si="13"/>
        <v>0</v>
      </c>
      <c r="G62" s="141"/>
      <c r="H62" s="140"/>
      <c r="I62" s="142">
        <f t="shared" si="12"/>
        <v>0</v>
      </c>
      <c r="J62" s="141"/>
      <c r="K62" s="142">
        <f t="shared" si="17"/>
        <v>0</v>
      </c>
      <c r="L62" s="143">
        <f t="shared" si="10"/>
        <v>0</v>
      </c>
    </row>
    <row r="63" spans="1:12" ht="31.5" hidden="1" thickTop="1">
      <c r="A63" s="109"/>
      <c r="B63" s="110">
        <v>461</v>
      </c>
      <c r="C63" s="111" t="s">
        <v>57</v>
      </c>
      <c r="D63" s="124"/>
      <c r="E63" s="125"/>
      <c r="F63" s="129">
        <f t="shared" si="13"/>
        <v>0</v>
      </c>
      <c r="G63" s="127"/>
      <c r="H63" s="129"/>
      <c r="I63" s="136">
        <f t="shared" si="12"/>
        <v>0</v>
      </c>
      <c r="J63" s="127"/>
      <c r="K63" s="136">
        <f t="shared" si="17"/>
        <v>0</v>
      </c>
      <c r="L63" s="137">
        <f t="shared" si="10"/>
        <v>0</v>
      </c>
    </row>
    <row r="64" spans="1:12" ht="31.5" hidden="1" thickTop="1">
      <c r="A64" s="109"/>
      <c r="B64" s="110">
        <v>462</v>
      </c>
      <c r="C64" s="111" t="s">
        <v>25</v>
      </c>
      <c r="D64" s="124"/>
      <c r="E64" s="125"/>
      <c r="F64" s="129">
        <f t="shared" si="13"/>
        <v>0</v>
      </c>
      <c r="G64" s="127"/>
      <c r="H64" s="129"/>
      <c r="I64" s="136">
        <f t="shared" si="12"/>
        <v>0</v>
      </c>
      <c r="J64" s="127"/>
      <c r="K64" s="136">
        <f t="shared" si="17"/>
        <v>0</v>
      </c>
      <c r="L64" s="137">
        <f t="shared" si="10"/>
        <v>0</v>
      </c>
    </row>
    <row r="65" spans="1:12" s="2" customFormat="1" ht="63" hidden="1" thickTop="1">
      <c r="A65" s="114">
        <v>47</v>
      </c>
      <c r="B65" s="115"/>
      <c r="C65" s="116" t="s">
        <v>26</v>
      </c>
      <c r="D65" s="138">
        <f>SUM(D66)</f>
        <v>0</v>
      </c>
      <c r="E65" s="139">
        <f>SUM(E66)</f>
        <v>0</v>
      </c>
      <c r="F65" s="140">
        <f t="shared" si="13"/>
        <v>0</v>
      </c>
      <c r="G65" s="141"/>
      <c r="H65" s="140"/>
      <c r="I65" s="142">
        <f t="shared" si="12"/>
        <v>0</v>
      </c>
      <c r="J65" s="141"/>
      <c r="K65" s="142">
        <f t="shared" si="17"/>
        <v>0</v>
      </c>
      <c r="L65" s="143">
        <f t="shared" si="10"/>
        <v>0</v>
      </c>
    </row>
    <row r="66" spans="1:12" ht="63" hidden="1" thickBot="1" thickTop="1">
      <c r="A66" s="144"/>
      <c r="B66" s="145">
        <v>471</v>
      </c>
      <c r="C66" s="146" t="s">
        <v>26</v>
      </c>
      <c r="D66" s="147"/>
      <c r="E66" s="148"/>
      <c r="F66" s="149">
        <f t="shared" si="13"/>
        <v>0</v>
      </c>
      <c r="G66" s="150"/>
      <c r="H66" s="149"/>
      <c r="I66" s="151">
        <f t="shared" si="12"/>
        <v>0</v>
      </c>
      <c r="J66" s="150"/>
      <c r="K66" s="151">
        <f t="shared" si="17"/>
        <v>0</v>
      </c>
      <c r="L66" s="137">
        <f t="shared" si="10"/>
        <v>0</v>
      </c>
    </row>
    <row r="67" spans="1:12" s="4" customFormat="1" ht="32.25" thickBot="1" thickTop="1">
      <c r="A67" s="152">
        <v>46</v>
      </c>
      <c r="B67" s="153"/>
      <c r="C67" s="154" t="s">
        <v>24</v>
      </c>
      <c r="D67" s="155">
        <v>1000</v>
      </c>
      <c r="E67" s="156">
        <v>0</v>
      </c>
      <c r="F67" s="156">
        <f>SUM(D67:E67)</f>
        <v>1000</v>
      </c>
      <c r="G67" s="155">
        <v>-1720</v>
      </c>
      <c r="H67" s="156">
        <v>0</v>
      </c>
      <c r="I67" s="157">
        <f>SUM(G67:H67)</f>
        <v>-1720</v>
      </c>
      <c r="J67" s="155">
        <v>2720</v>
      </c>
      <c r="K67" s="157">
        <v>0</v>
      </c>
      <c r="L67" s="158">
        <v>2720</v>
      </c>
    </row>
    <row r="68" spans="1:12" s="4" customFormat="1" ht="32.25" thickBot="1" thickTop="1">
      <c r="A68" s="152"/>
      <c r="B68" s="153"/>
      <c r="C68" s="154"/>
      <c r="D68" s="155"/>
      <c r="E68" s="156"/>
      <c r="F68" s="156"/>
      <c r="G68" s="155"/>
      <c r="H68" s="156"/>
      <c r="I68" s="157"/>
      <c r="J68" s="155"/>
      <c r="K68" s="157"/>
      <c r="L68" s="158"/>
    </row>
    <row r="69" spans="1:13" ht="32.25" thickBot="1" thickTop="1">
      <c r="A69" s="159" t="s">
        <v>48</v>
      </c>
      <c r="B69" s="160"/>
      <c r="C69" s="161"/>
      <c r="D69" s="162">
        <v>323287</v>
      </c>
      <c r="E69" s="162">
        <f>SUM(E40,E44,E53,E55,E59,E62,E65)</f>
        <v>0</v>
      </c>
      <c r="F69" s="163">
        <f t="shared" si="13"/>
        <v>323287</v>
      </c>
      <c r="G69" s="162">
        <f>SUM(G40,G44,G53,G55,G59,G62,G65,G67)</f>
        <v>75702.34999999999</v>
      </c>
      <c r="H69" s="162">
        <f>SUM(H40,H44,H53,H55,H59,H62,H65)</f>
        <v>0</v>
      </c>
      <c r="I69" s="162">
        <f t="shared" si="12"/>
        <v>75702.34999999999</v>
      </c>
      <c r="J69" s="162">
        <v>477199</v>
      </c>
      <c r="K69" s="162">
        <f>SUM(K40,K44,K53,K55,K59,K62,K65)</f>
        <v>0</v>
      </c>
      <c r="L69" s="162">
        <v>477199</v>
      </c>
      <c r="M69" s="4"/>
    </row>
    <row r="70" spans="1:12" s="3" customFormat="1" ht="32.25" thickBot="1" thickTop="1">
      <c r="A70" s="164" t="s">
        <v>53</v>
      </c>
      <c r="B70" s="165"/>
      <c r="C70" s="166"/>
      <c r="D70" s="167">
        <v>0</v>
      </c>
      <c r="E70" s="167">
        <v>0</v>
      </c>
      <c r="F70" s="168">
        <f t="shared" si="13"/>
        <v>0</v>
      </c>
      <c r="G70" s="167">
        <v>0</v>
      </c>
      <c r="H70" s="167">
        <v>0</v>
      </c>
      <c r="I70" s="167">
        <f t="shared" si="12"/>
        <v>0</v>
      </c>
      <c r="J70" s="167">
        <f>SUM(D70,G70)</f>
        <v>0</v>
      </c>
      <c r="K70" s="167">
        <f>SUM(E70,H70)</f>
        <v>0</v>
      </c>
      <c r="L70" s="167">
        <f t="shared" si="10"/>
        <v>0</v>
      </c>
    </row>
    <row r="71" spans="1:12" ht="32.25" thickBot="1" thickTop="1">
      <c r="A71" s="159" t="s">
        <v>49</v>
      </c>
      <c r="B71" s="160"/>
      <c r="C71" s="161"/>
      <c r="D71" s="162">
        <f aca="true" t="shared" si="18" ref="D71:K71">SUM(D69:D70)</f>
        <v>323287</v>
      </c>
      <c r="E71" s="162">
        <f t="shared" si="18"/>
        <v>0</v>
      </c>
      <c r="F71" s="163">
        <f t="shared" si="13"/>
        <v>323287</v>
      </c>
      <c r="G71" s="162">
        <f t="shared" si="18"/>
        <v>75702.34999999999</v>
      </c>
      <c r="H71" s="162">
        <f t="shared" si="18"/>
        <v>0</v>
      </c>
      <c r="I71" s="162">
        <f t="shared" si="12"/>
        <v>75702.34999999999</v>
      </c>
      <c r="J71" s="162">
        <f t="shared" si="18"/>
        <v>477199</v>
      </c>
      <c r="K71" s="162">
        <f t="shared" si="18"/>
        <v>0</v>
      </c>
      <c r="L71" s="162">
        <f t="shared" si="10"/>
        <v>477199</v>
      </c>
    </row>
    <row r="72" spans="1:12" ht="32.25" thickBot="1" thickTop="1">
      <c r="A72" s="159" t="s">
        <v>58</v>
      </c>
      <c r="B72" s="160"/>
      <c r="C72" s="161"/>
      <c r="D72" s="162">
        <v>98881</v>
      </c>
      <c r="E72" s="162">
        <f>SUM(E36-E71)</f>
        <v>0</v>
      </c>
      <c r="F72" s="163">
        <f t="shared" si="13"/>
        <v>98881</v>
      </c>
      <c r="G72" s="162">
        <v>44331</v>
      </c>
      <c r="H72" s="162">
        <f>SUM(H36-H71)</f>
        <v>0</v>
      </c>
      <c r="I72" s="162">
        <f t="shared" si="12"/>
        <v>44331</v>
      </c>
      <c r="J72" s="162">
        <v>54550</v>
      </c>
      <c r="K72" s="162">
        <f>SUM(K36-K71)</f>
        <v>0</v>
      </c>
      <c r="L72" s="162">
        <f t="shared" si="10"/>
        <v>54550</v>
      </c>
    </row>
    <row r="73" spans="1:12" ht="32.25" thickBot="1" thickTop="1">
      <c r="A73" s="169"/>
      <c r="B73" s="169"/>
      <c r="C73" s="169"/>
      <c r="D73" s="170"/>
      <c r="E73" s="170"/>
      <c r="F73" s="170"/>
      <c r="G73" s="170"/>
      <c r="H73" s="170"/>
      <c r="I73" s="170"/>
      <c r="J73" s="170"/>
      <c r="K73" s="170"/>
      <c r="L73" s="170"/>
    </row>
    <row r="74" spans="1:12" ht="31.5" thickTop="1">
      <c r="A74" s="171" t="s">
        <v>56</v>
      </c>
      <c r="B74" s="172"/>
      <c r="C74" s="173"/>
      <c r="D74" s="174">
        <v>45761</v>
      </c>
      <c r="E74" s="175">
        <v>0</v>
      </c>
      <c r="F74" s="176">
        <f>SUM(D74:E74)</f>
        <v>45761</v>
      </c>
      <c r="G74" s="174">
        <v>0</v>
      </c>
      <c r="H74" s="175">
        <v>0</v>
      </c>
      <c r="I74" s="176">
        <f>SUM(G74:H74)</f>
        <v>0</v>
      </c>
      <c r="J74" s="174">
        <f>SUM(G75)</f>
        <v>0</v>
      </c>
      <c r="K74" s="175">
        <f>SUM(H75)</f>
        <v>0</v>
      </c>
      <c r="L74" s="176">
        <f>SUM(J74:K74)</f>
        <v>0</v>
      </c>
    </row>
    <row r="75" spans="1:12" ht="30.75">
      <c r="A75" s="177" t="s">
        <v>54</v>
      </c>
      <c r="B75" s="178"/>
      <c r="C75" s="179"/>
      <c r="D75" s="57">
        <f>IF(D74-D35&gt;0,D74-D35,0)</f>
        <v>45761</v>
      </c>
      <c r="E75" s="180">
        <f>IF(E74-E35&gt;0,E74-E35,0)</f>
        <v>0</v>
      </c>
      <c r="F75" s="181">
        <f>SUM(D75:E75)</f>
        <v>45761</v>
      </c>
      <c r="G75" s="57">
        <f>IF(G74-G35&gt;0,G74-G35,0)</f>
        <v>0</v>
      </c>
      <c r="H75" s="180">
        <v>0</v>
      </c>
      <c r="I75" s="181">
        <f>SUM(G75:H75)</f>
        <v>0</v>
      </c>
      <c r="J75" s="57">
        <f>IF(J74-J35&gt;0,J74-J35,0)</f>
        <v>0</v>
      </c>
      <c r="K75" s="180">
        <f>IF(K74-K35&gt;0,K74-K35,0)</f>
        <v>0</v>
      </c>
      <c r="L75" s="181">
        <f>SUM(J75:K75)</f>
        <v>0</v>
      </c>
    </row>
    <row r="76" spans="1:12" ht="30.75">
      <c r="A76" s="177" t="s">
        <v>50</v>
      </c>
      <c r="B76" s="178"/>
      <c r="C76" s="179"/>
      <c r="D76" s="57">
        <f>IF(D74+D70&lt;0,D74-(-D70),0)</f>
        <v>0</v>
      </c>
      <c r="E76" s="180">
        <f aca="true" t="shared" si="19" ref="E76:K76">IF(E74+E70&lt;0,E74-(-E70),0)</f>
        <v>0</v>
      </c>
      <c r="F76" s="181">
        <f>SUM(D76:E76)</f>
        <v>0</v>
      </c>
      <c r="G76" s="57">
        <f t="shared" si="19"/>
        <v>0</v>
      </c>
      <c r="H76" s="180">
        <f t="shared" si="19"/>
        <v>0</v>
      </c>
      <c r="I76" s="181">
        <f>SUM(G76:H76)</f>
        <v>0</v>
      </c>
      <c r="J76" s="57">
        <f t="shared" si="19"/>
        <v>0</v>
      </c>
      <c r="K76" s="180">
        <f t="shared" si="19"/>
        <v>0</v>
      </c>
      <c r="L76" s="181">
        <f>SUM(J76:K76)</f>
        <v>0</v>
      </c>
    </row>
    <row r="77" spans="1:12" ht="30.75">
      <c r="A77" s="182" t="s">
        <v>51</v>
      </c>
      <c r="B77" s="183"/>
      <c r="C77" s="184"/>
      <c r="D77" s="185"/>
      <c r="E77" s="186">
        <f aca="true" t="shared" si="20" ref="E77:K77">IF(E72&gt;0,E72,0)</f>
        <v>0</v>
      </c>
      <c r="F77" s="187">
        <f>SUM(D77:E77)</f>
        <v>0</v>
      </c>
      <c r="G77" s="185">
        <f t="shared" si="20"/>
        <v>44331</v>
      </c>
      <c r="H77" s="186">
        <f t="shared" si="20"/>
        <v>0</v>
      </c>
      <c r="I77" s="187">
        <f>SUM(G77:H77)</f>
        <v>44331</v>
      </c>
      <c r="J77" s="185">
        <f t="shared" si="20"/>
        <v>54550</v>
      </c>
      <c r="K77" s="186">
        <f t="shared" si="20"/>
        <v>0</v>
      </c>
      <c r="L77" s="187">
        <f>SUM(J77:K77)</f>
        <v>54550</v>
      </c>
    </row>
    <row r="78" spans="1:12" ht="31.5" thickBot="1">
      <c r="A78" s="188" t="s">
        <v>55</v>
      </c>
      <c r="B78" s="189"/>
      <c r="C78" s="190"/>
      <c r="D78" s="191">
        <f aca="true" t="shared" si="21" ref="D78:K78">IF(D72&lt;0,-D72,0)</f>
        <v>0</v>
      </c>
      <c r="E78" s="192">
        <f t="shared" si="21"/>
        <v>0</v>
      </c>
      <c r="F78" s="193">
        <f>SUM(D78:E78)</f>
        <v>0</v>
      </c>
      <c r="G78" s="191">
        <f t="shared" si="21"/>
        <v>0</v>
      </c>
      <c r="H78" s="192">
        <f t="shared" si="21"/>
        <v>0</v>
      </c>
      <c r="I78" s="193">
        <f>SUM(G78:H78)</f>
        <v>0</v>
      </c>
      <c r="J78" s="191">
        <f t="shared" si="21"/>
        <v>0</v>
      </c>
      <c r="K78" s="192">
        <f t="shared" si="21"/>
        <v>0</v>
      </c>
      <c r="L78" s="193">
        <f>SUM(J78:K78)</f>
        <v>0</v>
      </c>
    </row>
    <row r="79" spans="1:12" ht="31.5" thickTop="1">
      <c r="A79" s="5"/>
      <c r="B79" s="5"/>
      <c r="C79" s="194"/>
      <c r="D79" s="195"/>
      <c r="E79" s="195"/>
      <c r="F79" s="195"/>
      <c r="G79" s="195"/>
      <c r="H79" s="195"/>
      <c r="I79" s="195"/>
      <c r="J79" s="195"/>
      <c r="K79" s="195"/>
      <c r="L79" s="195"/>
    </row>
    <row r="80" spans="1:12" ht="30.75">
      <c r="A80" s="5"/>
      <c r="B80" s="5"/>
      <c r="C80" s="196" t="s">
        <v>63</v>
      </c>
      <c r="D80" s="195"/>
      <c r="E80" s="195"/>
      <c r="F80" s="195"/>
      <c r="G80" s="195"/>
      <c r="H80" s="197" t="s">
        <v>60</v>
      </c>
      <c r="I80" s="195"/>
      <c r="J80" s="195"/>
      <c r="K80" s="195" t="s">
        <v>64</v>
      </c>
      <c r="L80" s="195"/>
    </row>
    <row r="81" spans="1:12" ht="30.75">
      <c r="A81" s="5"/>
      <c r="B81" s="5"/>
      <c r="C81" s="5"/>
      <c r="D81" s="195"/>
      <c r="E81" s="195"/>
      <c r="F81" s="195"/>
      <c r="G81" s="195"/>
      <c r="H81" s="195"/>
      <c r="I81" s="195"/>
      <c r="J81" s="195"/>
      <c r="K81" s="195"/>
      <c r="L81" s="195"/>
    </row>
    <row r="82" spans="1:12" ht="30.75">
      <c r="A82" s="5"/>
      <c r="B82" s="5"/>
      <c r="C82" s="5"/>
      <c r="D82" s="195"/>
      <c r="E82" s="195"/>
      <c r="F82" s="195"/>
      <c r="G82" s="195"/>
      <c r="H82" s="197" t="s">
        <v>61</v>
      </c>
      <c r="I82" s="195"/>
      <c r="J82" s="195"/>
      <c r="K82" s="195" t="s">
        <v>65</v>
      </c>
      <c r="L82" s="195"/>
    </row>
    <row r="83" spans="1:12" ht="30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</sheetData>
  <sheetProtection/>
  <mergeCells count="31">
    <mergeCell ref="L3:L4"/>
    <mergeCell ref="A5:L5"/>
    <mergeCell ref="F37:F38"/>
    <mergeCell ref="I37:I38"/>
    <mergeCell ref="L37:L38"/>
    <mergeCell ref="A39:L39"/>
    <mergeCell ref="D37:E37"/>
    <mergeCell ref="G37:H37"/>
    <mergeCell ref="J37:K37"/>
    <mergeCell ref="A75:C75"/>
    <mergeCell ref="A76:C76"/>
    <mergeCell ref="A77:C77"/>
    <mergeCell ref="A78:C78"/>
    <mergeCell ref="F3:F4"/>
    <mergeCell ref="I3:I4"/>
    <mergeCell ref="A69:C69"/>
    <mergeCell ref="A70:C70"/>
    <mergeCell ref="A71:C71"/>
    <mergeCell ref="A72:C72"/>
    <mergeCell ref="A74:C74"/>
    <mergeCell ref="A34:C34"/>
    <mergeCell ref="A35:C35"/>
    <mergeCell ref="A36:C36"/>
    <mergeCell ref="A37:B38"/>
    <mergeCell ref="C37:C38"/>
    <mergeCell ref="B1:K1"/>
    <mergeCell ref="A3:B4"/>
    <mergeCell ref="C3:C4"/>
    <mergeCell ref="D3:E3"/>
    <mergeCell ref="G3:H3"/>
    <mergeCell ref="J3:K3"/>
  </mergeCells>
  <printOptions/>
  <pageMargins left="0.7" right="0.7" top="0.75" bottom="0.75" header="0.3" footer="0.3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GDCK Delnice</cp:lastModifiedBy>
  <cp:lastPrinted>2021-04-01T08:03:19Z</cp:lastPrinted>
  <dcterms:created xsi:type="dcterms:W3CDTF">1996-10-14T23:33:28Z</dcterms:created>
  <dcterms:modified xsi:type="dcterms:W3CDTF">2021-04-01T08:03:46Z</dcterms:modified>
  <cp:category/>
  <cp:version/>
  <cp:contentType/>
  <cp:contentStatus/>
</cp:coreProperties>
</file>